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znidarcic\Desktop\JOSIP\New Folder\2025\Financijski plan za 2025. godinu\Rebalans Financijskog plana za 2025. godinu\"/>
    </mc:Choice>
  </mc:AlternateContent>
  <xr:revisionPtr revIDLastSave="0" documentId="13_ncr:1_{0EBA10F6-364A-44FC-B2C0-C255423ACD6A}" xr6:coauthVersionLast="47" xr6:coauthVersionMax="47" xr10:uidLastSave="{00000000-0000-0000-0000-000000000000}"/>
  <bookViews>
    <workbookView xWindow="14295" yWindow="0" windowWidth="14610" windowHeight="15585" tabRatio="829" firstSheet="3" activeTab="6" xr2:uid="{00000000-000D-0000-FFFF-FFFF00000000}"/>
  </bookViews>
  <sheets>
    <sheet name="Naslovna" sheetId="68" r:id="rId1"/>
    <sheet name="SAŽETAK" sheetId="44" r:id="rId2"/>
    <sheet name="RAČUN PRIHODA I RASHODA" sheetId="64" r:id="rId3"/>
    <sheet name="RASHODI PO IZVORIMA" sheetId="69" r:id="rId4"/>
    <sheet name="RASHODI PO FUNK. KL." sheetId="65" r:id="rId5"/>
    <sheet name="RAČUN FINANCIRANJA" sheetId="66" r:id="rId6"/>
    <sheet name="POSEBNI DIO" sheetId="70" r:id="rId7"/>
  </sheets>
  <definedNames>
    <definedName name="_xlnm._FilterDatabase" localSheetId="6" hidden="1">'POSEBNI DIO'!$A$5:$F$263</definedName>
    <definedName name="_xlnm.Print_Area" localSheetId="0">Naslovna!$A$1:$G$38</definedName>
    <definedName name="_xlnm.Print_Area" localSheetId="6">'POSEBNI DIO'!$A$1:$F$284</definedName>
    <definedName name="_xlnm.Print_Area" localSheetId="5">'RAČUN FINANCIRANJA'!$A$1:$H$25</definedName>
    <definedName name="_xlnm.Print_Area" localSheetId="2">'RAČUN PRIHODA I RASHODA'!$A$1:$H$73</definedName>
    <definedName name="_xlnm.Print_Area" localSheetId="4">'RASHODI PO FUNK. KL.'!$A$1:$E$15</definedName>
    <definedName name="_xlnm.Print_Area" localSheetId="3">'RASHODI PO IZVORIMA'!$A$1:$F$23</definedName>
    <definedName name="_xlnm.Print_Area" localSheetId="1">SAŽETAK!$A$1:$I$27</definedName>
  </definedNames>
  <calcPr calcId="191029"/>
</workbook>
</file>

<file path=xl/calcChain.xml><?xml version="1.0" encoding="utf-8"?>
<calcChain xmlns="http://schemas.openxmlformats.org/spreadsheetml/2006/main">
  <c r="H20" i="64" l="1"/>
  <c r="H14" i="64"/>
  <c r="H21" i="64"/>
  <c r="I23" i="44"/>
  <c r="I20" i="44"/>
  <c r="H20" i="44"/>
  <c r="G20" i="44"/>
  <c r="F20" i="44"/>
  <c r="H24" i="64"/>
  <c r="G23" i="66" l="1"/>
  <c r="G29" i="66"/>
  <c r="H26" i="66"/>
  <c r="I22" i="44" s="1"/>
  <c r="F26" i="66"/>
  <c r="G22" i="44" s="1"/>
  <c r="G23" i="44" s="1"/>
  <c r="G24" i="44" s="1"/>
  <c r="E26" i="66"/>
  <c r="F22" i="44" s="1"/>
  <c r="F23" i="44" s="1"/>
  <c r="F24" i="44" s="1"/>
  <c r="G27" i="66"/>
  <c r="G21" i="66"/>
  <c r="F25" i="66" l="1"/>
  <c r="E25" i="66"/>
  <c r="F24" i="66"/>
  <c r="E24" i="66"/>
  <c r="H20" i="66"/>
  <c r="F22" i="66"/>
  <c r="E22" i="66"/>
  <c r="G31" i="66"/>
  <c r="G30" i="66"/>
  <c r="G28" i="66"/>
  <c r="G26" i="66"/>
  <c r="E20" i="66" l="1"/>
  <c r="G22" i="66"/>
  <c r="F20" i="66"/>
  <c r="G25" i="66"/>
  <c r="G24" i="66"/>
  <c r="F46" i="70" l="1"/>
  <c r="D46" i="70"/>
  <c r="C46" i="70"/>
  <c r="E279" i="70"/>
  <c r="F266" i="70"/>
  <c r="F265" i="70"/>
  <c r="E265" i="70" s="1"/>
  <c r="D266" i="70"/>
  <c r="D265" i="70"/>
  <c r="D264" i="70" s="1"/>
  <c r="F258" i="70"/>
  <c r="E258" i="70" s="1"/>
  <c r="D258" i="70"/>
  <c r="D257" i="70"/>
  <c r="F200" i="70"/>
  <c r="D200" i="70"/>
  <c r="C200" i="70"/>
  <c r="E202" i="70"/>
  <c r="E104" i="70"/>
  <c r="F103" i="70"/>
  <c r="D103" i="70"/>
  <c r="E103" i="70" s="1"/>
  <c r="C103" i="70"/>
  <c r="F122" i="70"/>
  <c r="D122" i="70"/>
  <c r="C122" i="70"/>
  <c r="F120" i="70"/>
  <c r="D120" i="70"/>
  <c r="C120" i="70"/>
  <c r="E123" i="70"/>
  <c r="E65" i="70"/>
  <c r="F278" i="70"/>
  <c r="D278" i="70"/>
  <c r="C278" i="70"/>
  <c r="E267" i="70"/>
  <c r="E266" i="70"/>
  <c r="C266" i="70"/>
  <c r="C265" i="70"/>
  <c r="C264" i="70"/>
  <c r="E259" i="70"/>
  <c r="D256" i="70"/>
  <c r="C258" i="70"/>
  <c r="C257" i="70" s="1"/>
  <c r="C256" i="70" s="1"/>
  <c r="E187" i="70"/>
  <c r="F186" i="70"/>
  <c r="F185" i="70" s="1"/>
  <c r="F184" i="70" s="1"/>
  <c r="D186" i="70"/>
  <c r="D185" i="70" s="1"/>
  <c r="D184" i="70" s="1"/>
  <c r="C186" i="70"/>
  <c r="C185" i="70" s="1"/>
  <c r="C184" i="70" s="1"/>
  <c r="E161" i="70"/>
  <c r="F160" i="70"/>
  <c r="D160" i="70"/>
  <c r="C160" i="70"/>
  <c r="F43" i="70"/>
  <c r="F42" i="70" s="1"/>
  <c r="F41" i="70" s="1"/>
  <c r="F40" i="70" s="1"/>
  <c r="D43" i="70"/>
  <c r="D42" i="70" s="1"/>
  <c r="D41" i="70" s="1"/>
  <c r="D40" i="70" s="1"/>
  <c r="E44" i="70"/>
  <c r="C43" i="70"/>
  <c r="C42" i="70" s="1"/>
  <c r="C41" i="70" s="1"/>
  <c r="C40" i="70" s="1"/>
  <c r="F264" i="70" l="1"/>
  <c r="E264" i="70" s="1"/>
  <c r="F257" i="70"/>
  <c r="E122" i="70"/>
  <c r="E278" i="70"/>
  <c r="E185" i="70"/>
  <c r="E184" i="70"/>
  <c r="E186" i="70"/>
  <c r="E160" i="70"/>
  <c r="E41" i="70"/>
  <c r="E42" i="70"/>
  <c r="E40" i="70"/>
  <c r="E43" i="70"/>
  <c r="E257" i="70" l="1"/>
  <c r="F256" i="70"/>
  <c r="E256" i="70" s="1"/>
  <c r="G16" i="64"/>
  <c r="G18" i="64"/>
  <c r="G20" i="64"/>
  <c r="G26" i="64"/>
  <c r="E13" i="69"/>
  <c r="G20" i="66"/>
  <c r="G11" i="66"/>
  <c r="G12" i="66"/>
  <c r="G15" i="66"/>
  <c r="E219" i="70"/>
  <c r="F216" i="70"/>
  <c r="D216" i="70"/>
  <c r="C216" i="70"/>
  <c r="E214" i="70"/>
  <c r="E213" i="70"/>
  <c r="F212" i="70"/>
  <c r="F211" i="70" s="1"/>
  <c r="H55" i="64" s="1"/>
  <c r="H54" i="64" s="1"/>
  <c r="D212" i="70"/>
  <c r="D211" i="70" s="1"/>
  <c r="F55" i="64" s="1"/>
  <c r="F54" i="64" s="1"/>
  <c r="C212" i="70"/>
  <c r="C211" i="70" s="1"/>
  <c r="E209" i="70"/>
  <c r="F208" i="70"/>
  <c r="D208" i="70"/>
  <c r="C208" i="70"/>
  <c r="E205" i="70"/>
  <c r="E204" i="70"/>
  <c r="F203" i="70"/>
  <c r="D203" i="70"/>
  <c r="C203" i="70"/>
  <c r="E198" i="70"/>
  <c r="F197" i="70"/>
  <c r="D197" i="70"/>
  <c r="C197" i="70"/>
  <c r="E181" i="70"/>
  <c r="F180" i="70"/>
  <c r="D180" i="70"/>
  <c r="C180" i="70"/>
  <c r="E112" i="70"/>
  <c r="F111" i="70"/>
  <c r="D111" i="70"/>
  <c r="C111" i="70"/>
  <c r="E70" i="70"/>
  <c r="E58" i="70"/>
  <c r="E277" i="70"/>
  <c r="F276" i="70"/>
  <c r="F275" i="70" s="1"/>
  <c r="D276" i="70"/>
  <c r="C276" i="70"/>
  <c r="E274" i="70"/>
  <c r="F273" i="70"/>
  <c r="D273" i="70"/>
  <c r="C273" i="70"/>
  <c r="E272" i="70"/>
  <c r="F271" i="70"/>
  <c r="D271" i="70"/>
  <c r="C271" i="70"/>
  <c r="E34" i="70"/>
  <c r="F31" i="70"/>
  <c r="D31" i="70"/>
  <c r="C31" i="70"/>
  <c r="E25" i="70"/>
  <c r="F23" i="70"/>
  <c r="D23" i="70"/>
  <c r="C23" i="70"/>
  <c r="F19" i="70"/>
  <c r="D19" i="70"/>
  <c r="C19" i="70"/>
  <c r="E22" i="70"/>
  <c r="E12" i="70"/>
  <c r="E15" i="70"/>
  <c r="E20" i="70"/>
  <c r="E21" i="70"/>
  <c r="E24" i="70"/>
  <c r="E28" i="70"/>
  <c r="E32" i="70"/>
  <c r="E33" i="70"/>
  <c r="E36" i="70"/>
  <c r="E39" i="70"/>
  <c r="E50" i="70"/>
  <c r="E52" i="70"/>
  <c r="E54" i="70"/>
  <c r="E57" i="70"/>
  <c r="E59" i="70"/>
  <c r="E60" i="70"/>
  <c r="E62" i="70"/>
  <c r="E63" i="70"/>
  <c r="E64" i="70"/>
  <c r="E66" i="70"/>
  <c r="E68" i="70"/>
  <c r="E69" i="70"/>
  <c r="E71" i="70"/>
  <c r="E72" i="70"/>
  <c r="E73" i="70"/>
  <c r="E74" i="70"/>
  <c r="E75" i="70"/>
  <c r="E76" i="70"/>
  <c r="E78" i="70"/>
  <c r="E80" i="70"/>
  <c r="E81" i="70"/>
  <c r="E82" i="70"/>
  <c r="E83" i="70"/>
  <c r="E84" i="70"/>
  <c r="E85" i="70"/>
  <c r="E88" i="70"/>
  <c r="E89" i="70"/>
  <c r="E90" i="70"/>
  <c r="E93" i="70"/>
  <c r="E96" i="70"/>
  <c r="E97" i="70"/>
  <c r="E98" i="70"/>
  <c r="E101" i="70"/>
  <c r="E107" i="70"/>
  <c r="E108" i="70"/>
  <c r="E109" i="70"/>
  <c r="E110" i="70"/>
  <c r="E114" i="70"/>
  <c r="E116" i="70"/>
  <c r="E119" i="70"/>
  <c r="E121" i="70"/>
  <c r="E127" i="70"/>
  <c r="E128" i="70"/>
  <c r="E129" i="70"/>
  <c r="E131" i="70"/>
  <c r="E133" i="70"/>
  <c r="E134" i="70"/>
  <c r="E137" i="70"/>
  <c r="E138" i="70"/>
  <c r="E139" i="70"/>
  <c r="E140" i="70"/>
  <c r="E142" i="70"/>
  <c r="E143" i="70"/>
  <c r="E144" i="70"/>
  <c r="E145" i="70"/>
  <c r="E146" i="70"/>
  <c r="E147" i="70"/>
  <c r="E149" i="70"/>
  <c r="E150" i="70"/>
  <c r="E151" i="70"/>
  <c r="E152" i="70"/>
  <c r="E153" i="70"/>
  <c r="E154" i="70"/>
  <c r="E155" i="70"/>
  <c r="E156" i="70"/>
  <c r="E157" i="70"/>
  <c r="E159" i="70"/>
  <c r="E163" i="70"/>
  <c r="E164" i="70"/>
  <c r="E165" i="70"/>
  <c r="E166" i="70"/>
  <c r="E167" i="70"/>
  <c r="E168" i="70"/>
  <c r="E169" i="70"/>
  <c r="E172" i="70"/>
  <c r="E173" i="70"/>
  <c r="E174" i="70"/>
  <c r="E175" i="70"/>
  <c r="E178" i="70"/>
  <c r="E182" i="70"/>
  <c r="E183" i="70"/>
  <c r="E191" i="70"/>
  <c r="E193" i="70"/>
  <c r="E195" i="70"/>
  <c r="E199" i="70"/>
  <c r="E201" i="70"/>
  <c r="E207" i="70"/>
  <c r="E210" i="70"/>
  <c r="E217" i="70"/>
  <c r="E218" i="70"/>
  <c r="E222" i="70"/>
  <c r="E226" i="70"/>
  <c r="E228" i="70"/>
  <c r="E230" i="70"/>
  <c r="E233" i="70"/>
  <c r="E234" i="70"/>
  <c r="E235" i="70"/>
  <c r="E237" i="70"/>
  <c r="E238" i="70"/>
  <c r="E239" i="70"/>
  <c r="E241" i="70"/>
  <c r="E242" i="70"/>
  <c r="E243" i="70"/>
  <c r="E244" i="70"/>
  <c r="E245" i="70"/>
  <c r="E246" i="70"/>
  <c r="E248" i="70"/>
  <c r="E251" i="70"/>
  <c r="E252" i="70"/>
  <c r="E253" i="70"/>
  <c r="E254" i="70"/>
  <c r="E255" i="70"/>
  <c r="E263" i="70"/>
  <c r="F77" i="70"/>
  <c r="D77" i="70"/>
  <c r="F79" i="70"/>
  <c r="D79" i="70"/>
  <c r="C14" i="70"/>
  <c r="C13" i="70" s="1"/>
  <c r="D14" i="70"/>
  <c r="D13" i="70" s="1"/>
  <c r="F14" i="70"/>
  <c r="F13" i="70" s="1"/>
  <c r="C275" i="70" l="1"/>
  <c r="E45" i="64" s="1"/>
  <c r="D275" i="70"/>
  <c r="F45" i="64" s="1"/>
  <c r="G54" i="64"/>
  <c r="G55" i="64"/>
  <c r="E212" i="70"/>
  <c r="E211" i="70"/>
  <c r="E55" i="64"/>
  <c r="E54" i="64" s="1"/>
  <c r="E203" i="70"/>
  <c r="E111" i="70"/>
  <c r="E273" i="70"/>
  <c r="C270" i="70"/>
  <c r="E39" i="64" s="1"/>
  <c r="D270" i="70"/>
  <c r="F39" i="64" s="1"/>
  <c r="F270" i="70"/>
  <c r="H39" i="64" s="1"/>
  <c r="E276" i="70"/>
  <c r="E271" i="70"/>
  <c r="E77" i="70"/>
  <c r="E79" i="70"/>
  <c r="E13" i="70"/>
  <c r="E14" i="70"/>
  <c r="F262" i="70"/>
  <c r="D262" i="70"/>
  <c r="D261" i="70" s="1"/>
  <c r="C262" i="70"/>
  <c r="C261" i="70" s="1"/>
  <c r="F247" i="70"/>
  <c r="D247" i="70"/>
  <c r="C247" i="70"/>
  <c r="F240" i="70"/>
  <c r="D240" i="70"/>
  <c r="C240" i="70"/>
  <c r="F236" i="70"/>
  <c r="D236" i="70"/>
  <c r="C236" i="70"/>
  <c r="F232" i="70"/>
  <c r="D232" i="70"/>
  <c r="C232" i="70"/>
  <c r="F229" i="70"/>
  <c r="D229" i="70"/>
  <c r="C229" i="70"/>
  <c r="F227" i="70"/>
  <c r="D227" i="70"/>
  <c r="C227" i="70"/>
  <c r="F225" i="70"/>
  <c r="D225" i="70"/>
  <c r="C225" i="70"/>
  <c r="F206" i="70"/>
  <c r="D206" i="70"/>
  <c r="C206" i="70"/>
  <c r="F194" i="70"/>
  <c r="D194" i="70"/>
  <c r="C194" i="70"/>
  <c r="F192" i="70"/>
  <c r="D192" i="70"/>
  <c r="C192" i="70"/>
  <c r="F190" i="70"/>
  <c r="D190" i="70"/>
  <c r="C190" i="70"/>
  <c r="C179" i="70"/>
  <c r="E61" i="64" s="1"/>
  <c r="F177" i="70"/>
  <c r="C177" i="70"/>
  <c r="C176" i="70" s="1"/>
  <c r="E58" i="64" s="1"/>
  <c r="C171" i="70"/>
  <c r="C170" i="70" s="1"/>
  <c r="E53" i="64" s="1"/>
  <c r="C162" i="70"/>
  <c r="F158" i="70"/>
  <c r="C158" i="70"/>
  <c r="C148" i="70"/>
  <c r="C141" i="70"/>
  <c r="C136" i="70"/>
  <c r="C132" i="70"/>
  <c r="D130" i="70"/>
  <c r="C130" i="70"/>
  <c r="C126" i="70"/>
  <c r="C95" i="70"/>
  <c r="C94" i="70" s="1"/>
  <c r="E60" i="64" s="1"/>
  <c r="D92" i="70"/>
  <c r="D91" i="70" s="1"/>
  <c r="F57" i="64" s="1"/>
  <c r="C92" i="70"/>
  <c r="C91" i="70" s="1"/>
  <c r="E57" i="64" s="1"/>
  <c r="C87" i="70"/>
  <c r="C86" i="70" s="1"/>
  <c r="E52" i="64" s="1"/>
  <c r="C79" i="70"/>
  <c r="C77" i="70"/>
  <c r="C67" i="70"/>
  <c r="C61" i="70"/>
  <c r="C56" i="70"/>
  <c r="D53" i="70"/>
  <c r="C53" i="70"/>
  <c r="F51" i="70"/>
  <c r="D51" i="70"/>
  <c r="C51" i="70"/>
  <c r="D49" i="70"/>
  <c r="C49" i="70"/>
  <c r="F27" i="70"/>
  <c r="D27" i="70"/>
  <c r="C27" i="70"/>
  <c r="C26" i="70" s="1"/>
  <c r="F26" i="70"/>
  <c r="D26" i="70"/>
  <c r="E19" i="70"/>
  <c r="F38" i="70"/>
  <c r="D38" i="70"/>
  <c r="D37" i="70" s="1"/>
  <c r="C38" i="70"/>
  <c r="C37" i="70" s="1"/>
  <c r="F35" i="70"/>
  <c r="D35" i="70"/>
  <c r="C35" i="70"/>
  <c r="F250" i="70"/>
  <c r="D250" i="70"/>
  <c r="D249" i="70" s="1"/>
  <c r="F69" i="64" s="1"/>
  <c r="C250" i="70"/>
  <c r="C249" i="70" s="1"/>
  <c r="E69" i="64" s="1"/>
  <c r="F221" i="70"/>
  <c r="D221" i="70"/>
  <c r="D220" i="70" s="1"/>
  <c r="C221" i="70"/>
  <c r="C220" i="70" s="1"/>
  <c r="D215" i="70"/>
  <c r="F68" i="64" s="1"/>
  <c r="C215" i="70"/>
  <c r="E68" i="64" s="1"/>
  <c r="D118" i="70"/>
  <c r="D117" i="70" s="1"/>
  <c r="C118" i="70"/>
  <c r="C117" i="70" s="1"/>
  <c r="D115" i="70"/>
  <c r="C115" i="70"/>
  <c r="F113" i="70"/>
  <c r="C113" i="70"/>
  <c r="C105" i="70"/>
  <c r="C102" i="70" s="1"/>
  <c r="F100" i="70"/>
  <c r="C100" i="70"/>
  <c r="C99" i="70" s="1"/>
  <c r="E64" i="64" s="1"/>
  <c r="F11" i="70"/>
  <c r="D11" i="70"/>
  <c r="D10" i="70" s="1"/>
  <c r="D9" i="70" s="1"/>
  <c r="C11" i="70"/>
  <c r="C10" i="70" s="1"/>
  <c r="I21" i="44"/>
  <c r="G21" i="44"/>
  <c r="F21" i="44"/>
  <c r="H21" i="44" l="1"/>
  <c r="H22" i="44"/>
  <c r="F72" i="64"/>
  <c r="E72" i="64"/>
  <c r="C135" i="70"/>
  <c r="E47" i="64" s="1"/>
  <c r="D196" i="70"/>
  <c r="F48" i="64" s="1"/>
  <c r="G39" i="64"/>
  <c r="C196" i="70"/>
  <c r="E48" i="64" s="1"/>
  <c r="F196" i="70"/>
  <c r="D269" i="70"/>
  <c r="D268" i="70" s="1"/>
  <c r="E67" i="64"/>
  <c r="E275" i="70"/>
  <c r="H45" i="64"/>
  <c r="C269" i="70"/>
  <c r="C268" i="70" s="1"/>
  <c r="F269" i="70"/>
  <c r="E270" i="70"/>
  <c r="E27" i="70"/>
  <c r="E192" i="70"/>
  <c r="E206" i="70"/>
  <c r="E225" i="70"/>
  <c r="E23" i="70"/>
  <c r="E227" i="70"/>
  <c r="D30" i="70"/>
  <c r="D29" i="70" s="1"/>
  <c r="E197" i="70"/>
  <c r="E236" i="70"/>
  <c r="E31" i="70"/>
  <c r="E240" i="70"/>
  <c r="E229" i="70"/>
  <c r="E247" i="70"/>
  <c r="E190" i="70"/>
  <c r="F99" i="70"/>
  <c r="F30" i="70"/>
  <c r="E35" i="70"/>
  <c r="E200" i="70"/>
  <c r="E194" i="70"/>
  <c r="E208" i="70"/>
  <c r="E232" i="70"/>
  <c r="F261" i="70"/>
  <c r="E261" i="70" s="1"/>
  <c r="E262" i="70"/>
  <c r="F220" i="70"/>
  <c r="E220" i="70" s="1"/>
  <c r="E221" i="70"/>
  <c r="F249" i="70"/>
  <c r="E250" i="70"/>
  <c r="E26" i="70"/>
  <c r="F215" i="70"/>
  <c r="E216" i="70"/>
  <c r="F37" i="70"/>
  <c r="E38" i="70"/>
  <c r="E51" i="70"/>
  <c r="F176" i="70"/>
  <c r="F10" i="70"/>
  <c r="E11" i="70"/>
  <c r="E51" i="64"/>
  <c r="E59" i="64"/>
  <c r="D8" i="70"/>
  <c r="F66" i="64"/>
  <c r="C260" i="70"/>
  <c r="E50" i="64"/>
  <c r="D260" i="70"/>
  <c r="F50" i="64"/>
  <c r="D158" i="70"/>
  <c r="E158" i="70" s="1"/>
  <c r="F18" i="70"/>
  <c r="F17" i="70" s="1"/>
  <c r="E71" i="64"/>
  <c r="F71" i="64"/>
  <c r="F118" i="70"/>
  <c r="F117" i="70" s="1"/>
  <c r="F224" i="70"/>
  <c r="C189" i="70"/>
  <c r="F132" i="70"/>
  <c r="F92" i="70"/>
  <c r="C231" i="70"/>
  <c r="E49" i="64" s="1"/>
  <c r="D18" i="70"/>
  <c r="D17" i="70" s="1"/>
  <c r="D136" i="70"/>
  <c r="C30" i="70"/>
  <c r="C29" i="70" s="1"/>
  <c r="C125" i="70"/>
  <c r="E41" i="64" s="1"/>
  <c r="D126" i="70"/>
  <c r="C55" i="70"/>
  <c r="D177" i="70"/>
  <c r="D176" i="70" s="1"/>
  <c r="F58" i="64" s="1"/>
  <c r="C18" i="70"/>
  <c r="C17" i="70" s="1"/>
  <c r="F56" i="70"/>
  <c r="D189" i="70"/>
  <c r="D224" i="70"/>
  <c r="F53" i="70"/>
  <c r="E53" i="70" s="1"/>
  <c r="F61" i="70"/>
  <c r="D100" i="70"/>
  <c r="D99" i="70" s="1"/>
  <c r="F64" i="64" s="1"/>
  <c r="C224" i="70"/>
  <c r="F136" i="70"/>
  <c r="C9" i="70"/>
  <c r="F126" i="70"/>
  <c r="C48" i="70"/>
  <c r="D179" i="70"/>
  <c r="F61" i="64" s="1"/>
  <c r="F189" i="70"/>
  <c r="H42" i="64" s="1"/>
  <c r="F231" i="70"/>
  <c r="D141" i="70"/>
  <c r="F95" i="70"/>
  <c r="D87" i="70"/>
  <c r="D86" i="70" s="1"/>
  <c r="F52" i="64" s="1"/>
  <c r="D231" i="70"/>
  <c r="F49" i="64" s="1"/>
  <c r="F67" i="70"/>
  <c r="F148" i="70"/>
  <c r="D48" i="70"/>
  <c r="F40" i="64" s="1"/>
  <c r="F171" i="70"/>
  <c r="F87" i="70"/>
  <c r="F162" i="70"/>
  <c r="D67" i="70"/>
  <c r="F115" i="70"/>
  <c r="D61" i="70"/>
  <c r="F49" i="70"/>
  <c r="E49" i="70" s="1"/>
  <c r="F130" i="70"/>
  <c r="E130" i="70" s="1"/>
  <c r="F141" i="70"/>
  <c r="D171" i="70"/>
  <c r="D170" i="70" s="1"/>
  <c r="F53" i="64" s="1"/>
  <c r="D105" i="70"/>
  <c r="D102" i="70" s="1"/>
  <c r="D56" i="70"/>
  <c r="D95" i="70"/>
  <c r="D94" i="70" s="1"/>
  <c r="F60" i="64" s="1"/>
  <c r="D113" i="70"/>
  <c r="E113" i="70" s="1"/>
  <c r="D132" i="70"/>
  <c r="D148" i="70"/>
  <c r="D162" i="70"/>
  <c r="G45" i="64" l="1"/>
  <c r="D135" i="70"/>
  <c r="F47" i="64" s="1"/>
  <c r="F135" i="70"/>
  <c r="E37" i="70"/>
  <c r="H72" i="64"/>
  <c r="G72" i="64" s="1"/>
  <c r="H48" i="64"/>
  <c r="G48" i="64" s="1"/>
  <c r="E23" i="64"/>
  <c r="F23" i="64"/>
  <c r="D188" i="70"/>
  <c r="D19" i="69" s="1"/>
  <c r="C188" i="70"/>
  <c r="F188" i="70"/>
  <c r="D12" i="69"/>
  <c r="E115" i="70"/>
  <c r="C12" i="69"/>
  <c r="F42" i="64"/>
  <c r="G42" i="64" s="1"/>
  <c r="E269" i="70"/>
  <c r="F268" i="70"/>
  <c r="E268" i="70" s="1"/>
  <c r="E17" i="70"/>
  <c r="E148" i="70"/>
  <c r="E132" i="70"/>
  <c r="E67" i="70"/>
  <c r="E136" i="70"/>
  <c r="E100" i="70"/>
  <c r="E126" i="70"/>
  <c r="H50" i="64"/>
  <c r="G50" i="64" s="1"/>
  <c r="E30" i="70"/>
  <c r="F29" i="70"/>
  <c r="E120" i="70"/>
  <c r="F260" i="70"/>
  <c r="E260" i="70" s="1"/>
  <c r="E18" i="70"/>
  <c r="H69" i="64"/>
  <c r="G69" i="64" s="1"/>
  <c r="E249" i="70"/>
  <c r="E56" i="70"/>
  <c r="E141" i="70"/>
  <c r="E224" i="70"/>
  <c r="F86" i="70"/>
  <c r="E87" i="70"/>
  <c r="E118" i="70"/>
  <c r="E177" i="70"/>
  <c r="H64" i="64"/>
  <c r="G64" i="64" s="1"/>
  <c r="E99" i="70"/>
  <c r="H68" i="64"/>
  <c r="G68" i="64" s="1"/>
  <c r="E215" i="70"/>
  <c r="H58" i="64"/>
  <c r="G58" i="64" s="1"/>
  <c r="E176" i="70"/>
  <c r="F170" i="70"/>
  <c r="E171" i="70"/>
  <c r="E196" i="70"/>
  <c r="E189" i="70"/>
  <c r="F91" i="70"/>
  <c r="H57" i="64" s="1"/>
  <c r="E92" i="70"/>
  <c r="F179" i="70"/>
  <c r="E180" i="70"/>
  <c r="H49" i="64"/>
  <c r="G49" i="64" s="1"/>
  <c r="E231" i="70"/>
  <c r="E162" i="70"/>
  <c r="F94" i="70"/>
  <c r="E95" i="70"/>
  <c r="E61" i="70"/>
  <c r="F9" i="70"/>
  <c r="E10" i="70"/>
  <c r="E42" i="64"/>
  <c r="C16" i="70"/>
  <c r="E46" i="64"/>
  <c r="E44" i="64" s="1"/>
  <c r="F29" i="64"/>
  <c r="D23" i="69"/>
  <c r="C8" i="70"/>
  <c r="E66" i="64"/>
  <c r="E65" i="64" s="1"/>
  <c r="H43" i="64"/>
  <c r="F223" i="70"/>
  <c r="E40" i="64"/>
  <c r="C47" i="70"/>
  <c r="D16" i="70"/>
  <c r="D7" i="70" s="1"/>
  <c r="F43" i="64"/>
  <c r="D223" i="70"/>
  <c r="E43" i="64"/>
  <c r="C223" i="70"/>
  <c r="E29" i="64"/>
  <c r="C23" i="69"/>
  <c r="C124" i="70"/>
  <c r="D125" i="70"/>
  <c r="F41" i="64" s="1"/>
  <c r="F55" i="70"/>
  <c r="F48" i="70"/>
  <c r="F125" i="70"/>
  <c r="D55" i="70"/>
  <c r="F46" i="64" l="1"/>
  <c r="F44" i="64" s="1"/>
  <c r="D47" i="70"/>
  <c r="C15" i="69"/>
  <c r="C45" i="70"/>
  <c r="C19" i="69"/>
  <c r="F14" i="64"/>
  <c r="E29" i="70"/>
  <c r="F19" i="69"/>
  <c r="E19" i="69" s="1"/>
  <c r="E14" i="64"/>
  <c r="C7" i="70"/>
  <c r="G43" i="64"/>
  <c r="F38" i="64"/>
  <c r="E38" i="64"/>
  <c r="F12" i="69"/>
  <c r="E12" i="69" s="1"/>
  <c r="H23" i="64"/>
  <c r="G23" i="64" s="1"/>
  <c r="G29" i="64"/>
  <c r="F23" i="69"/>
  <c r="E23" i="69" s="1"/>
  <c r="F16" i="70"/>
  <c r="E16" i="70" s="1"/>
  <c r="E223" i="70"/>
  <c r="E91" i="70"/>
  <c r="G57" i="64" s="1"/>
  <c r="H61" i="64"/>
  <c r="G61" i="64" s="1"/>
  <c r="E179" i="70"/>
  <c r="H71" i="64"/>
  <c r="G71" i="64" s="1"/>
  <c r="E117" i="70"/>
  <c r="H41" i="64"/>
  <c r="G41" i="64" s="1"/>
  <c r="E125" i="70"/>
  <c r="H60" i="64"/>
  <c r="G60" i="64" s="1"/>
  <c r="E94" i="70"/>
  <c r="H52" i="64"/>
  <c r="G52" i="64" s="1"/>
  <c r="E86" i="70"/>
  <c r="H46" i="64"/>
  <c r="E55" i="70"/>
  <c r="H47" i="64"/>
  <c r="G47" i="64" s="1"/>
  <c r="E135" i="70"/>
  <c r="H40" i="64"/>
  <c r="E48" i="70"/>
  <c r="H53" i="64"/>
  <c r="G53" i="64" s="1"/>
  <c r="E170" i="70"/>
  <c r="E188" i="70"/>
  <c r="E9" i="70"/>
  <c r="F8" i="70"/>
  <c r="H66" i="64"/>
  <c r="G66" i="64" s="1"/>
  <c r="F67" i="64"/>
  <c r="D21" i="69"/>
  <c r="F21" i="69"/>
  <c r="G21" i="64"/>
  <c r="C17" i="69"/>
  <c r="C21" i="69"/>
  <c r="D124" i="70"/>
  <c r="F124" i="70"/>
  <c r="H44" i="64" l="1"/>
  <c r="G44" i="64" s="1"/>
  <c r="D45" i="70"/>
  <c r="D6" i="70" s="1"/>
  <c r="C15" i="65" s="1"/>
  <c r="E8" i="70"/>
  <c r="F7" i="70"/>
  <c r="E7" i="70" s="1"/>
  <c r="E21" i="69"/>
  <c r="G14" i="64"/>
  <c r="G40" i="64"/>
  <c r="H38" i="64"/>
  <c r="G38" i="64" s="1"/>
  <c r="G46" i="64"/>
  <c r="D15" i="69"/>
  <c r="E124" i="70"/>
  <c r="C6" i="70"/>
  <c r="B15" i="65" s="1"/>
  <c r="F17" i="69"/>
  <c r="D17" i="69"/>
  <c r="F65" i="64"/>
  <c r="H63" i="64"/>
  <c r="F63" i="64"/>
  <c r="H70" i="64"/>
  <c r="F70" i="64"/>
  <c r="E70" i="64"/>
  <c r="E63" i="64"/>
  <c r="E56" i="64"/>
  <c r="E37" i="64" s="1"/>
  <c r="H51" i="64"/>
  <c r="H17" i="64"/>
  <c r="F17" i="64"/>
  <c r="E17" i="64"/>
  <c r="G17" i="64" l="1"/>
  <c r="E17" i="69"/>
  <c r="G63" i="64"/>
  <c r="G70" i="64"/>
  <c r="G24" i="64"/>
  <c r="F62" i="64"/>
  <c r="G11" i="44" s="1"/>
  <c r="E62" i="64"/>
  <c r="F51" i="64"/>
  <c r="G51" i="64" s="1"/>
  <c r="H56" i="64"/>
  <c r="F59" i="64"/>
  <c r="F56" i="64"/>
  <c r="H59" i="64"/>
  <c r="H15" i="64"/>
  <c r="F15" i="64"/>
  <c r="E15" i="64"/>
  <c r="H13" i="64"/>
  <c r="F13" i="64"/>
  <c r="E13" i="64"/>
  <c r="H19" i="64"/>
  <c r="F19" i="64"/>
  <c r="E19" i="64"/>
  <c r="H25" i="64"/>
  <c r="F25" i="64"/>
  <c r="E25" i="64"/>
  <c r="H22" i="64"/>
  <c r="F22" i="64"/>
  <c r="E22" i="64"/>
  <c r="H28" i="64"/>
  <c r="F28" i="64"/>
  <c r="F27" i="64" s="1"/>
  <c r="G8" i="44" s="1"/>
  <c r="E28" i="64"/>
  <c r="E27" i="64" s="1"/>
  <c r="F8" i="44" s="1"/>
  <c r="G25" i="64" l="1"/>
  <c r="G13" i="64"/>
  <c r="G22" i="64"/>
  <c r="G56" i="64"/>
  <c r="H27" i="64"/>
  <c r="G28" i="64"/>
  <c r="G59" i="64"/>
  <c r="G19" i="64"/>
  <c r="G15" i="64"/>
  <c r="F37" i="64"/>
  <c r="H37" i="64"/>
  <c r="F11" i="44"/>
  <c r="E73" i="64"/>
  <c r="F12" i="64"/>
  <c r="E12" i="64"/>
  <c r="H12" i="64"/>
  <c r="I8" i="44" l="1"/>
  <c r="H8" i="44" s="1"/>
  <c r="G27" i="64"/>
  <c r="G12" i="64"/>
  <c r="G37" i="64"/>
  <c r="I10" i="44"/>
  <c r="F10" i="44"/>
  <c r="F12" i="44" s="1"/>
  <c r="H30" i="64"/>
  <c r="I7" i="44"/>
  <c r="F30" i="64"/>
  <c r="G7" i="44"/>
  <c r="F73" i="64"/>
  <c r="G10" i="44"/>
  <c r="E30" i="64"/>
  <c r="F7" i="44"/>
  <c r="F9" i="44" s="1"/>
  <c r="C14" i="69"/>
  <c r="F22" i="69"/>
  <c r="D22" i="69"/>
  <c r="C22" i="69"/>
  <c r="F20" i="69"/>
  <c r="D20" i="69"/>
  <c r="C20" i="69"/>
  <c r="D18" i="69"/>
  <c r="C18" i="69"/>
  <c r="F18" i="69"/>
  <c r="F16" i="69"/>
  <c r="D16" i="69"/>
  <c r="C16" i="69"/>
  <c r="D14" i="69"/>
  <c r="F11" i="69"/>
  <c r="D11" i="69"/>
  <c r="C11" i="69"/>
  <c r="I9" i="44" l="1"/>
  <c r="G30" i="64"/>
  <c r="E11" i="69"/>
  <c r="E22" i="69"/>
  <c r="E20" i="69"/>
  <c r="E16" i="69"/>
  <c r="E18" i="69"/>
  <c r="G12" i="44"/>
  <c r="H10" i="44"/>
  <c r="G9" i="44"/>
  <c r="H7" i="44"/>
  <c r="F13" i="44"/>
  <c r="D10" i="69"/>
  <c r="C10" i="69"/>
  <c r="H10" i="66"/>
  <c r="F10" i="66"/>
  <c r="F9" i="66" s="1"/>
  <c r="G18" i="44" s="1"/>
  <c r="H14" i="66"/>
  <c r="F14" i="66"/>
  <c r="F13" i="66" s="1"/>
  <c r="G19" i="44" s="1"/>
  <c r="E14" i="66"/>
  <c r="E13" i="66" s="1"/>
  <c r="F19" i="44" s="1"/>
  <c r="E10" i="66"/>
  <c r="E9" i="66" s="1"/>
  <c r="F18" i="44" s="1"/>
  <c r="H13" i="66" l="1"/>
  <c r="G14" i="66"/>
  <c r="H9" i="66"/>
  <c r="G10" i="66"/>
  <c r="H9" i="44"/>
  <c r="G13" i="44"/>
  <c r="H23" i="44"/>
  <c r="I19" i="44" l="1"/>
  <c r="H19" i="44" s="1"/>
  <c r="G13" i="66"/>
  <c r="I18" i="44"/>
  <c r="H18" i="44" s="1"/>
  <c r="G9" i="66"/>
  <c r="C14" i="65"/>
  <c r="B14" i="65"/>
  <c r="B13" i="65" s="1"/>
  <c r="B12" i="65" s="1"/>
  <c r="C13" i="65" l="1"/>
  <c r="C12" i="65" l="1"/>
  <c r="E106" i="70" l="1"/>
  <c r="F105" i="70"/>
  <c r="F102" i="70" l="1"/>
  <c r="F47" i="70" s="1"/>
  <c r="H67" i="64"/>
  <c r="E102" i="70"/>
  <c r="E105" i="70"/>
  <c r="G67" i="64" l="1"/>
  <c r="H65" i="64"/>
  <c r="E47" i="70"/>
  <c r="F15" i="69"/>
  <c r="E15" i="69" l="1"/>
  <c r="F14" i="69"/>
  <c r="E46" i="70"/>
  <c r="F45" i="70"/>
  <c r="H62" i="64"/>
  <c r="G65" i="64"/>
  <c r="F6" i="70" l="1"/>
  <c r="E45" i="70"/>
  <c r="G62" i="64"/>
  <c r="H73" i="64"/>
  <c r="G73" i="64" s="1"/>
  <c r="I11" i="44"/>
  <c r="F10" i="69"/>
  <c r="E10" i="69" s="1"/>
  <c r="E14" i="69"/>
  <c r="I12" i="44" l="1"/>
  <c r="H11" i="44"/>
  <c r="E6" i="70"/>
  <c r="E15" i="65"/>
  <c r="E14" i="65" l="1"/>
  <c r="D15" i="65"/>
  <c r="I13" i="44"/>
  <c r="I24" i="44" s="1"/>
  <c r="H12" i="44"/>
  <c r="H13" i="44" l="1"/>
  <c r="H24" i="44"/>
  <c r="D14" i="65"/>
  <c r="E13" i="65"/>
  <c r="D13" i="65" l="1"/>
  <c r="E12" i="65"/>
  <c r="D12" i="65" s="1"/>
</calcChain>
</file>

<file path=xl/sharedStrings.xml><?xml version="1.0" encoding="utf-8"?>
<sst xmlns="http://schemas.openxmlformats.org/spreadsheetml/2006/main" count="482" uniqueCount="182">
  <si>
    <t>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</si>
  <si>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</si>
  <si>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</si>
  <si>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</si>
  <si>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</si>
  <si>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</si>
  <si>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</si>
  <si>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</si>
  <si>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</si>
  <si>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Kazne, penali i naknade štete</t>
  </si>
  <si>
    <t>Ostali rashodi</t>
  </si>
  <si>
    <t>Dodatna ulaganja na građevinskim objektima</t>
  </si>
  <si>
    <t>Ostali rashodi za zaposlene</t>
  </si>
  <si>
    <t>Rashodi za dodatna ulaganja na nefinancijskoj imovini</t>
  </si>
  <si>
    <t>Naknade troškova osobama izvan radnog odnosa</t>
  </si>
  <si>
    <t>IZDACI ZA FINANCIJSKU IMOVINU I OTPLATE ZAJMOVA</t>
  </si>
  <si>
    <t>Naknade građanima i kućanstvima na temelju osiguranja i druge naknade</t>
  </si>
  <si>
    <t>Ostale naknade građanima i kućanstvima iz proračuna</t>
  </si>
  <si>
    <t>Nematerijalna proizvedena imovina</t>
  </si>
  <si>
    <t>Nematerijalna imovina</t>
  </si>
  <si>
    <t>Knjige, umjetnička djela i ostale izložbene vrijednosti</t>
  </si>
  <si>
    <t>PRIHODI POSLOVANJA</t>
  </si>
  <si>
    <t>RASHODI  POSLOVANJA</t>
  </si>
  <si>
    <t>PRIMICI OD FINANCIJSKE IMOVINE I ZADUŽIVANJA</t>
  </si>
  <si>
    <t>Pomoći iz inozemstva i od subjekata unutar općeg proračuna</t>
  </si>
  <si>
    <t>Prihod od imovine</t>
  </si>
  <si>
    <t>Prihodi iz nadležnog proračuna i od HZZO-a temeljem ugovornih obveza</t>
  </si>
  <si>
    <t>Kazne, upravne mjere i ostali prihodi</t>
  </si>
  <si>
    <t>PRIHODI OD PRODAJE NEFINANCIJSKE IMOVINE</t>
  </si>
  <si>
    <t>Prihodi od prodaje proizvedene dugotrajne imovine</t>
  </si>
  <si>
    <t>Financijski rashodi</t>
  </si>
  <si>
    <t>RASHODI ZA NABAVU NEFINANCIJSKE IMOVINE</t>
  </si>
  <si>
    <t>Rashodi za nabavu proizvedene dugotrajne imovine</t>
  </si>
  <si>
    <t>NETO FINANCIRANJE</t>
  </si>
  <si>
    <t>PRIHODI UKUPNO</t>
  </si>
  <si>
    <t>RASHODI UKUPNO</t>
  </si>
  <si>
    <t>RAZLIKA - VIŠAK / MANJAK</t>
  </si>
  <si>
    <t>Plaće za redovan rad</t>
  </si>
  <si>
    <t>Službena putovanja</t>
  </si>
  <si>
    <t>Stručno usavršavanje zaposlenika</t>
  </si>
  <si>
    <t>Materijal i sirovine</t>
  </si>
  <si>
    <t>Energija</t>
  </si>
  <si>
    <t>Službena, radna i zaštitna odjeća i obuća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</si>
  <si>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</si>
  <si>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</si>
  <si>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</si>
  <si>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</si>
  <si>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</si>
  <si>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</si>
  <si>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</si>
  <si>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</si>
  <si>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</si>
  <si>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</si>
  <si>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</si>
  <si>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>Troškovi sudskih postupaka</t>
  </si>
  <si>
    <t>Zatezne kamate</t>
  </si>
  <si>
    <t>Ostali nespomenuti financijski rashodi</t>
  </si>
  <si>
    <t>Naknade šteta zaposlenicima</t>
  </si>
  <si>
    <t>Ugovorene kazne i ostale naknade šteta</t>
  </si>
  <si>
    <t>Licence</t>
  </si>
  <si>
    <t>Uredska i računalna oprema i namještaj</t>
  </si>
  <si>
    <t>Komunikacijska oprema</t>
  </si>
  <si>
    <t>Oprema za održavanje i zaštitu</t>
  </si>
  <si>
    <t>Medicinska i laboratorijska oprema</t>
  </si>
  <si>
    <t>Ostala nematerijalna proizvedena imovina</t>
  </si>
  <si>
    <t>Dodatna ulaganja na postrojenjima i opremi</t>
  </si>
  <si>
    <t>Vlastiti prihodi</t>
  </si>
  <si>
    <t>Donacije</t>
  </si>
  <si>
    <t>Prihodi za posebne namjene</t>
  </si>
  <si>
    <t>Rashodi za nabavu neproiz.dugotrajne imovine</t>
  </si>
  <si>
    <t>Rashodi za nabavu proiz.dugotrajne imovine</t>
  </si>
  <si>
    <t>Rashodi za dodatna ulaganja na nefinacijkoj imovini</t>
  </si>
  <si>
    <t>PRIHODI/RASHODI TEKUĆA GODINA</t>
  </si>
  <si>
    <t>RAČUN FINANCIRANJA</t>
  </si>
  <si>
    <t>Prihodi od upravnih i administrativnih pristojbi, pristojbi po posebnim propisima i naknada</t>
  </si>
  <si>
    <t>Prihodi od prodaje proizvoda i robe te pruženih usluga i prihodi od donacija</t>
  </si>
  <si>
    <t>UKUPNO RASHODI</t>
  </si>
  <si>
    <t>UKUPNO PRIHODI</t>
  </si>
  <si>
    <t>RASHODI POSLOVANJA</t>
  </si>
  <si>
    <t>Uredski materijal i ostali materijalni rashodi</t>
  </si>
  <si>
    <t>Izvor</t>
  </si>
  <si>
    <t>Plaće za posebne uvjete rada</t>
  </si>
  <si>
    <t>Primici od povrata depozita i jamčevnih pologa</t>
  </si>
  <si>
    <t>Primljeni povrati glavnica danih zajmova i depozita</t>
  </si>
  <si>
    <t>I. OPĆI DIO</t>
  </si>
  <si>
    <t>A) SAŽETAK RAČUNA PRIHODA I RASHODA</t>
  </si>
  <si>
    <t>B) SAŽETAK RAČUNA FINANCIRANJA</t>
  </si>
  <si>
    <t>A. RAČUN PRIHODA I RASHODA</t>
  </si>
  <si>
    <t>B. RAČUN FINANCIRANJA</t>
  </si>
  <si>
    <t>Izdaci za dane zajmove i depozite</t>
  </si>
  <si>
    <t>Izdaci za depozite i jamčevne pologe</t>
  </si>
  <si>
    <t>II. POSEBNI DIO</t>
  </si>
  <si>
    <t>Naziv</t>
  </si>
  <si>
    <t>Prihodi od prodaje ili zamjene nefinancijske imovine i naknade s naslova osiguranja</t>
  </si>
  <si>
    <t>Razred</t>
  </si>
  <si>
    <t>Skupina</t>
  </si>
  <si>
    <t>BROJČANA OZNAKA I NAZIV</t>
  </si>
  <si>
    <t>UKUPNI RASHODI</t>
  </si>
  <si>
    <t>07 ZDRAVSTVO</t>
  </si>
  <si>
    <t>0731 Usluge općih bolnica</t>
  </si>
  <si>
    <t>ADMINISTRACIJA I UPRAVLJANJE</t>
  </si>
  <si>
    <t>INVESTICIJE U ZDRAVSTVENU INFRASTRUKTURU</t>
  </si>
  <si>
    <t>4. RASHODI PREMA FUNKCIJSKOJ KLASIFIKACIJI</t>
  </si>
  <si>
    <t>073 Bolničke službe</t>
  </si>
  <si>
    <t>RASHODI PREMA IZVORIMA FINANCIRANJA</t>
  </si>
  <si>
    <t>Opći prihodi i primici</t>
  </si>
  <si>
    <t>Sredstva učešća za pomoći</t>
  </si>
  <si>
    <t>Ostali prihodi za posebne namjene</t>
  </si>
  <si>
    <t>Ostali prihodi za posebne namjene (HZZO)</t>
  </si>
  <si>
    <t>Pomoći</t>
  </si>
  <si>
    <t xml:space="preserve">Ostale pomoći </t>
  </si>
  <si>
    <t>Ostale pomoći</t>
  </si>
  <si>
    <t>PRIJENOS SREDSTAVA IZ PRETHODNE GODINE</t>
  </si>
  <si>
    <t>PRIJENOS SREDSTAVA U SLJEDEĆU GODINU</t>
  </si>
  <si>
    <t>PRIJENOS U SLJEDEĆU GODINU</t>
  </si>
  <si>
    <t>VIŠAK/MANJAK + NETO FINANCIRANJE</t>
  </si>
  <si>
    <t>ŠIFRA</t>
  </si>
  <si>
    <t>OPIS</t>
  </si>
  <si>
    <t>OPĆA BOLNICA ZADAR</t>
  </si>
  <si>
    <t>OPĆA BOLNICA ZADAR– IZRAVNA KAPITALNA ULAGANJA</t>
  </si>
  <si>
    <t>Rashodi za nabavu neproizvedene dugotrajne imovine</t>
  </si>
  <si>
    <t>Uređaji, strojevi i oprema za ostale namjene</t>
  </si>
  <si>
    <t>Knjige u knjižnicama</t>
  </si>
  <si>
    <t>Projekt izgradnje solarne elektrane na krovu zgrade Poliklinike Opće bolnice Zadar</t>
  </si>
  <si>
    <t>SIGURNOST GRAĐANA I PRAVA NA ZDRAVSTVENE USLUGE</t>
  </si>
  <si>
    <t>Plaće (Bruto)</t>
  </si>
  <si>
    <t>Doprinosi za obvezno zdravstveno osiguranje</t>
  </si>
  <si>
    <t>Ostale naknade troškova zaposlenima</t>
  </si>
  <si>
    <t>Sitni inventar i auto gume</t>
  </si>
  <si>
    <t>Usluge tekućeg i investicijskog održavanja</t>
  </si>
  <si>
    <t>Članarine i norme</t>
  </si>
  <si>
    <t>Bankarske usluge i usluge platnog prometa</t>
  </si>
  <si>
    <t>Naknade šteta fizičkim i pravnim osobama</t>
  </si>
  <si>
    <t>Place za prekovremeni rad</t>
  </si>
  <si>
    <t>Doprinosi za obvezno osiguranje u slučaju nezaposlenosti</t>
  </si>
  <si>
    <t>Naknade za prijevoz, za rad na terenu i odvojeni život</t>
  </si>
  <si>
    <t>Materijal i dijelovi za tekuće i investicijsko održavanje</t>
  </si>
  <si>
    <t>Naknade za rad predstavničkih i izvršnih tijela, povjerenstava i slično</t>
  </si>
  <si>
    <t>Negativne tečajne razlike i razlike zbog primjene valutne klauzule</t>
  </si>
  <si>
    <t>K961001</t>
  </si>
  <si>
    <t>K961003</t>
  </si>
  <si>
    <t>A961002</t>
  </si>
  <si>
    <t>Predsjednik Upravnog vijeća:</t>
  </si>
  <si>
    <t>IZVORNI PLAN 2024.</t>
  </si>
  <si>
    <t>TEKUĆI PLAN 2024.</t>
  </si>
  <si>
    <t>POVEĆANJE/SMANJENJE</t>
  </si>
  <si>
    <t>NOVI PLAN 2024.</t>
  </si>
  <si>
    <t>A961004</t>
  </si>
  <si>
    <t>ADMINISTRACIJA I UPRAVLJANJE (IZ EVIDENCIJSKIH PRIHODA)</t>
  </si>
  <si>
    <t>Prijevozna sredstva</t>
  </si>
  <si>
    <t>Prijevozna sredstva u cestovnom prometu</t>
  </si>
  <si>
    <t>Naknae šteta pravnim i fizičkim osobama</t>
  </si>
  <si>
    <t>Pomoći dane u inozemstvo i unutar općeg proračuna</t>
  </si>
  <si>
    <t>Pomoći međunarodnim organizacijama te institucijama i tijelima EU</t>
  </si>
  <si>
    <t>Tekuće pomoći međunarodnim organizacijama te institucijama i tijelima EU</t>
  </si>
  <si>
    <t>Kapitalne pomoći međunarodnim organizacijama te institucijama i tijelima EU</t>
  </si>
  <si>
    <t>izv.prof. dr.sc. Ivan Bačić, dr. med.</t>
  </si>
  <si>
    <r>
      <rPr>
        <b/>
        <sz val="16"/>
        <color indexed="8"/>
        <rFont val="Arial"/>
        <family val="2"/>
        <charset val="238"/>
      </rPr>
      <t>I. IZMJENE I DOPUNE FINANCIJSKOG PLANA</t>
    </r>
    <r>
      <rPr>
        <b/>
        <sz val="14"/>
        <color indexed="8"/>
        <rFont val="Arial"/>
        <family val="2"/>
        <charset val="238"/>
      </rPr>
      <t xml:space="preserve">
</t>
    </r>
    <r>
      <rPr>
        <b/>
        <i/>
        <sz val="14"/>
        <color indexed="10"/>
        <rFont val="Arial"/>
        <family val="2"/>
        <charset val="238"/>
      </rPr>
      <t>OPĆE BOLNICE ZADAR</t>
    </r>
    <r>
      <rPr>
        <b/>
        <sz val="14"/>
        <color indexed="8"/>
        <rFont val="Arial"/>
        <family val="2"/>
        <charset val="238"/>
      </rPr>
      <t xml:space="preserve"> ZA 2025. GODINU</t>
    </r>
  </si>
  <si>
    <t>U Zadru 31.10.2025.</t>
  </si>
  <si>
    <r>
      <rPr>
        <b/>
        <sz val="14"/>
        <color theme="4" tint="-0.499984740745262"/>
        <rFont val="Arial"/>
        <family val="2"/>
        <charset val="238"/>
      </rPr>
      <t>I. IZMJENE I DOPUNE FINANCIJSKOG PLANA</t>
    </r>
    <r>
      <rPr>
        <b/>
        <sz val="14"/>
        <color indexed="8"/>
        <rFont val="Arial"/>
        <family val="2"/>
        <charset val="238"/>
      </rPr>
      <t xml:space="preserve"> </t>
    </r>
    <r>
      <rPr>
        <b/>
        <i/>
        <sz val="16"/>
        <color indexed="10"/>
        <rFont val="Arial"/>
        <family val="2"/>
        <charset val="238"/>
      </rPr>
      <t>OPĆE BOLNICE
ZADAR</t>
    </r>
    <r>
      <rPr>
        <b/>
        <sz val="14"/>
        <color indexed="8"/>
        <rFont val="Arial"/>
        <family val="2"/>
        <charset val="238"/>
      </rPr>
      <t xml:space="preserve"> </t>
    </r>
    <r>
      <rPr>
        <b/>
        <sz val="14"/>
        <color theme="4" tint="-0.499984740745262"/>
        <rFont val="Arial"/>
        <family val="2"/>
        <charset val="238"/>
      </rPr>
      <t>ZA 2025. GODINU</t>
    </r>
  </si>
  <si>
    <t>IZVORNI PLAN 2025.</t>
  </si>
  <si>
    <t>TEKUĆI PLAN 2025.</t>
  </si>
  <si>
    <t>NOVI PLAN 2025.</t>
  </si>
  <si>
    <t>IZVORNI PLAN 20245.</t>
  </si>
  <si>
    <t>K961005</t>
  </si>
  <si>
    <t>Projekt Energetske obnove zgrada Interne medicine, Ginekologije i Pedijatrije OB Zadar NPOO.C6.1.R1-I1.04.0108</t>
  </si>
  <si>
    <t>Rashodi lijekova i potrošnog medicinskog materijala kod zdravstvenih ustanova</t>
  </si>
  <si>
    <t>Rashodi po osnovi utroška lijekova i potrošnog medicinskog materijala</t>
  </si>
  <si>
    <t>Prijenos - Ostali prihodi za posebne namjene</t>
  </si>
  <si>
    <t>Prijenos - Donacije</t>
  </si>
  <si>
    <t>Prijenos - Prihodi od prodaje ili zamjene nefinancijske imovine i naknade s naslova osiguranja</t>
  </si>
  <si>
    <t>Dodatna ulaganja za ostalu nefinancijsku imovinu</t>
  </si>
  <si>
    <t>Građevinski objekti</t>
  </si>
  <si>
    <t>Ostali građevinski objekti</t>
  </si>
  <si>
    <t>Prihodi za posebne namjene-višak</t>
  </si>
  <si>
    <t>Donacije-višak</t>
  </si>
  <si>
    <t>Prihodi od prodaje ili zamjene nefinancijske imovine i naknade s naslova osiguranja-višak</t>
  </si>
  <si>
    <t>RAZLIKA PRIMITAKA I IZDATAKA</t>
  </si>
  <si>
    <t>Vlastiti prihodi-višak</t>
  </si>
  <si>
    <t>Pomoći-višak</t>
  </si>
  <si>
    <t>DONOS</t>
  </si>
  <si>
    <t>ODNOS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</si>
</sst>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* #,##0.00_);_(* \(#,##0.00\);_(* &quot;-&quot;??_);_(@_)"/>
  </numFmts>
  <fonts count="5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1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9.85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MS Sans Serif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i/>
      <sz val="14"/>
      <color indexed="10"/>
      <name val="Arial"/>
      <family val="2"/>
      <charset val="238"/>
    </font>
    <font>
      <b/>
      <i/>
      <sz val="16"/>
      <color indexed="10"/>
      <name val="Arial"/>
      <family val="2"/>
      <charset val="238"/>
    </font>
    <font>
      <b/>
      <sz val="12"/>
      <color theme="4" tint="-0.499984740745262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2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b/>
      <sz val="14"/>
      <color theme="4" tint="-0.499984740745262"/>
      <name val="Arial"/>
      <family val="2"/>
      <charset val="238"/>
    </font>
    <font>
      <b/>
      <i/>
      <sz val="12"/>
      <color theme="4" tint="-0.499984740745262"/>
      <name val="Arial"/>
      <family val="2"/>
      <charset val="238"/>
    </font>
    <font>
      <i/>
      <sz val="12"/>
      <color theme="4" tint="-0.499984740745262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Arial"/>
      <family val="2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i/>
      <sz val="11"/>
      <color theme="4" tint="-0.249977111117893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71">
    <xf numFmtId="0" fontId="0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9" fillId="0" borderId="0"/>
    <xf numFmtId="0" fontId="4" fillId="0" borderId="0"/>
    <xf numFmtId="0" fontId="8" fillId="0" borderId="0"/>
    <xf numFmtId="0" fontId="8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0" applyNumberFormat="0" applyAlignment="0" applyProtection="0"/>
    <xf numFmtId="0" fontId="16" fillId="17" borderId="11" applyNumberFormat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0" applyNumberFormat="0" applyAlignment="0" applyProtection="0"/>
    <xf numFmtId="0" fontId="23" fillId="0" borderId="15" applyNumberFormat="0" applyFill="0" applyAlignment="0" applyProtection="0"/>
    <xf numFmtId="0" fontId="24" fillId="7" borderId="0" applyNumberFormat="0" applyBorder="0" applyAlignment="0" applyProtection="0"/>
    <xf numFmtId="0" fontId="11" fillId="4" borderId="16" applyNumberFormat="0" applyFont="0" applyAlignment="0" applyProtection="0"/>
    <xf numFmtId="0" fontId="25" fillId="16" borderId="17" applyNumberFormat="0" applyAlignment="0" applyProtection="0"/>
    <xf numFmtId="0" fontId="26" fillId="0" borderId="0" applyNumberFormat="0" applyFill="0" applyBorder="0" applyAlignment="0" applyProtection="0"/>
    <xf numFmtId="0" fontId="10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3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" fontId="50" fillId="13" borderId="23" applyNumberFormat="0" applyProtection="0">
      <alignment horizontal="left" vertical="center" indent="1" justifyLastLine="1"/>
    </xf>
    <xf numFmtId="4" fontId="50" fillId="13" borderId="23" applyNumberFormat="0" applyProtection="0">
      <alignment horizontal="left" vertical="center" indent="1" justifyLastLine="1"/>
    </xf>
    <xf numFmtId="0" fontId="50" fillId="20" borderId="23" applyNumberFormat="0" applyProtection="0">
      <alignment horizontal="left" vertical="center" indent="1" justifyLastLine="1"/>
    </xf>
    <xf numFmtId="4" fontId="50" fillId="7" borderId="23" applyNumberFormat="0" applyProtection="0">
      <alignment vertical="center"/>
    </xf>
    <xf numFmtId="0" fontId="50" fillId="2" borderId="23" applyNumberFormat="0" applyProtection="0">
      <alignment horizontal="left" vertical="center" indent="1" justifyLastLine="1"/>
    </xf>
    <xf numFmtId="0" fontId="50" fillId="21" borderId="23" applyNumberFormat="0" applyProtection="0">
      <alignment horizontal="left" vertical="center" indent="1" justifyLastLine="1"/>
    </xf>
    <xf numFmtId="4" fontId="50" fillId="0" borderId="23" applyNumberFormat="0" applyProtection="0">
      <alignment horizontal="right" vertical="center"/>
    </xf>
  </cellStyleXfs>
  <cellXfs count="139">
    <xf numFmtId="0" fontId="0" fillId="0" borderId="0" xfId="0"/>
    <xf numFmtId="0" fontId="30" fillId="0" borderId="0" xfId="4" applyFont="1" applyAlignment="1">
      <alignment vertical="center"/>
    </xf>
    <xf numFmtId="3" fontId="30" fillId="0" borderId="0" xfId="4" applyNumberFormat="1" applyFont="1" applyAlignment="1">
      <alignment vertical="center"/>
    </xf>
    <xf numFmtId="0" fontId="30" fillId="0" borderId="0" xfId="4" applyFont="1" applyAlignment="1">
      <alignment horizontal="left" vertical="center"/>
    </xf>
    <xf numFmtId="0" fontId="7" fillId="0" borderId="0" xfId="60" applyFont="1"/>
    <xf numFmtId="0" fontId="29" fillId="0" borderId="0" xfId="60" applyFont="1" applyAlignment="1">
      <alignment wrapText="1"/>
    </xf>
    <xf numFmtId="0" fontId="6" fillId="0" borderId="9" xfId="60" applyFont="1" applyBorder="1" applyAlignment="1">
      <alignment horizontal="center" vertical="center" wrapText="1"/>
    </xf>
    <xf numFmtId="0" fontId="6" fillId="0" borderId="0" xfId="60" applyFont="1" applyAlignment="1">
      <alignment horizontal="center" vertical="center" wrapText="1"/>
    </xf>
    <xf numFmtId="3" fontId="7" fillId="0" borderId="0" xfId="60" applyNumberFormat="1" applyFont="1"/>
    <xf numFmtId="0" fontId="29" fillId="0" borderId="0" xfId="60" applyFont="1"/>
    <xf numFmtId="3" fontId="29" fillId="0" borderId="0" xfId="60" applyNumberFormat="1" applyFont="1"/>
    <xf numFmtId="0" fontId="32" fillId="0" borderId="0" xfId="60" applyFont="1"/>
    <xf numFmtId="0" fontId="27" fillId="0" borderId="0" xfId="60" quotePrefix="1" applyFont="1" applyAlignment="1">
      <alignment horizontal="left" wrapText="1"/>
    </xf>
    <xf numFmtId="4" fontId="29" fillId="0" borderId="0" xfId="60" applyNumberFormat="1" applyFont="1"/>
    <xf numFmtId="0" fontId="7" fillId="0" borderId="0" xfId="60" applyFont="1" applyAlignment="1">
      <alignment horizontal="center"/>
    </xf>
    <xf numFmtId="0" fontId="33" fillId="0" borderId="0" xfId="60" applyFont="1"/>
    <xf numFmtId="0" fontId="7" fillId="0" borderId="0" xfId="60" applyFont="1" applyAlignment="1">
      <alignment horizontal="right"/>
    </xf>
    <xf numFmtId="3" fontId="6" fillId="0" borderId="0" xfId="60" applyNumberFormat="1" applyFont="1"/>
    <xf numFmtId="0" fontId="7" fillId="0" borderId="0" xfId="16" applyFont="1"/>
    <xf numFmtId="0" fontId="7" fillId="0" borderId="0" xfId="16" applyFont="1" applyAlignment="1">
      <alignment horizontal="center"/>
    </xf>
    <xf numFmtId="0" fontId="37" fillId="0" borderId="1" xfId="3" applyFont="1" applyBorder="1" applyAlignment="1">
      <alignment horizontal="center" vertical="center" wrapText="1"/>
    </xf>
    <xf numFmtId="0" fontId="44" fillId="0" borderId="1" xfId="3" applyFont="1" applyBorder="1" applyAlignment="1">
      <alignment horizontal="center" vertical="center" wrapText="1"/>
    </xf>
    <xf numFmtId="0" fontId="45" fillId="0" borderId="1" xfId="3" applyFont="1" applyBorder="1" applyAlignment="1">
      <alignment horizontal="center" vertical="center"/>
    </xf>
    <xf numFmtId="0" fontId="38" fillId="0" borderId="1" xfId="60" applyFont="1" applyBorder="1" applyAlignment="1">
      <alignment horizontal="center" vertical="center" wrapText="1"/>
    </xf>
    <xf numFmtId="0" fontId="43" fillId="0" borderId="1" xfId="3" applyFont="1" applyBorder="1" applyAlignment="1">
      <alignment vertical="center" wrapText="1"/>
    </xf>
    <xf numFmtId="3" fontId="43" fillId="0" borderId="1" xfId="3" applyNumberFormat="1" applyFont="1" applyBorder="1" applyAlignment="1">
      <alignment vertical="center" wrapText="1"/>
    </xf>
    <xf numFmtId="0" fontId="39" fillId="0" borderId="0" xfId="4" applyFont="1" applyAlignment="1">
      <alignment horizontal="left" vertical="center"/>
    </xf>
    <xf numFmtId="0" fontId="39" fillId="0" borderId="0" xfId="4" applyFont="1" applyAlignment="1">
      <alignment vertical="center"/>
    </xf>
    <xf numFmtId="0" fontId="42" fillId="0" borderId="6" xfId="3" applyFont="1" applyBorder="1" applyAlignment="1">
      <alignment horizontal="center" vertical="center"/>
    </xf>
    <xf numFmtId="0" fontId="42" fillId="0" borderId="1" xfId="3" applyFont="1" applyBorder="1" applyAlignment="1">
      <alignment vertical="center" wrapText="1"/>
    </xf>
    <xf numFmtId="3" fontId="42" fillId="0" borderId="1" xfId="3" applyNumberFormat="1" applyFont="1" applyBorder="1" applyAlignment="1">
      <alignment vertical="center" wrapText="1"/>
    </xf>
    <xf numFmtId="0" fontId="42" fillId="0" borderId="1" xfId="3" applyFont="1" applyBorder="1" applyAlignment="1">
      <alignment horizontal="center" vertical="center" wrapText="1"/>
    </xf>
    <xf numFmtId="0" fontId="43" fillId="0" borderId="1" xfId="3" applyFont="1" applyBorder="1" applyAlignment="1">
      <alignment horizontal="center" vertical="center" wrapText="1"/>
    </xf>
    <xf numFmtId="0" fontId="43" fillId="0" borderId="6" xfId="3" applyFont="1" applyBorder="1" applyAlignment="1">
      <alignment horizontal="center" vertical="center"/>
    </xf>
    <xf numFmtId="0" fontId="47" fillId="0" borderId="0" xfId="4" applyFont="1" applyAlignment="1">
      <alignment horizontal="left" vertical="center"/>
    </xf>
    <xf numFmtId="0" fontId="47" fillId="0" borderId="5" xfId="3" applyFont="1" applyBorder="1" applyAlignment="1">
      <alignment horizontal="left" vertical="center"/>
    </xf>
    <xf numFmtId="0" fontId="43" fillId="0" borderId="6" xfId="3" applyFont="1" applyBorder="1" applyAlignment="1">
      <alignment horizontal="center" vertical="center" wrapText="1"/>
    </xf>
    <xf numFmtId="3" fontId="37" fillId="19" borderId="1" xfId="60" applyNumberFormat="1" applyFont="1" applyFill="1" applyBorder="1" applyAlignment="1">
      <alignment horizontal="right" vertical="center"/>
    </xf>
    <xf numFmtId="3" fontId="39" fillId="0" borderId="1" xfId="60" applyNumberFormat="1" applyFont="1" applyBorder="1" applyAlignment="1">
      <alignment horizontal="right" vertical="center"/>
    </xf>
    <xf numFmtId="3" fontId="42" fillId="19" borderId="1" xfId="60" applyNumberFormat="1" applyFont="1" applyFill="1" applyBorder="1" applyAlignment="1">
      <alignment horizontal="right" vertical="center" wrapText="1"/>
    </xf>
    <xf numFmtId="3" fontId="39" fillId="0" borderId="0" xfId="4" applyNumberFormat="1" applyFont="1" applyAlignment="1">
      <alignment vertical="center"/>
    </xf>
    <xf numFmtId="3" fontId="37" fillId="0" borderId="1" xfId="60" applyNumberFormat="1" applyFont="1" applyBorder="1" applyAlignment="1">
      <alignment horizontal="right" vertical="center"/>
    </xf>
    <xf numFmtId="3" fontId="42" fillId="19" borderId="1" xfId="60" applyNumberFormat="1" applyFont="1" applyFill="1" applyBorder="1" applyAlignment="1">
      <alignment horizontal="right" vertical="center"/>
    </xf>
    <xf numFmtId="0" fontId="41" fillId="18" borderId="0" xfId="16" applyFont="1" applyFill="1" applyAlignment="1">
      <alignment horizontal="center" vertical="center" wrapText="1"/>
    </xf>
    <xf numFmtId="0" fontId="27" fillId="18" borderId="0" xfId="16" applyFont="1" applyFill="1" applyAlignment="1">
      <alignment horizontal="center" vertical="center" wrapText="1"/>
    </xf>
    <xf numFmtId="0" fontId="49" fillId="0" borderId="0" xfId="0" applyFont="1" applyAlignment="1">
      <alignment wrapText="1"/>
    </xf>
    <xf numFmtId="0" fontId="37" fillId="0" borderId="1" xfId="4" applyFont="1" applyBorder="1" applyAlignment="1">
      <alignment horizontal="center" vertical="center" wrapText="1"/>
    </xf>
    <xf numFmtId="0" fontId="42" fillId="0" borderId="1" xfId="3" applyFont="1" applyBorder="1" applyAlignment="1">
      <alignment horizontal="left" vertical="center" wrapText="1"/>
    </xf>
    <xf numFmtId="49" fontId="43" fillId="0" borderId="1" xfId="3" applyNumberFormat="1" applyFont="1" applyBorder="1" applyAlignment="1">
      <alignment horizontal="left" vertical="center" wrapText="1"/>
    </xf>
    <xf numFmtId="3" fontId="43" fillId="0" borderId="1" xfId="3" applyNumberFormat="1" applyFont="1" applyBorder="1" applyAlignment="1">
      <alignment horizontal="right" vertical="center" wrapText="1"/>
    </xf>
    <xf numFmtId="3" fontId="42" fillId="0" borderId="1" xfId="3" applyNumberFormat="1" applyFont="1" applyBorder="1" applyAlignment="1">
      <alignment horizontal="right" vertical="center" wrapText="1"/>
    </xf>
    <xf numFmtId="0" fontId="46" fillId="0" borderId="3" xfId="60" applyFont="1" applyBorder="1" applyAlignment="1">
      <alignment horizontal="center" vertical="center" wrapText="1"/>
    </xf>
    <xf numFmtId="44" fontId="30" fillId="0" borderId="0" xfId="61" applyFont="1" applyAlignment="1">
      <alignment vertical="center"/>
    </xf>
    <xf numFmtId="3" fontId="41" fillId="18" borderId="0" xfId="16" applyNumberFormat="1" applyFont="1" applyFill="1" applyAlignment="1">
      <alignment horizontal="center" vertical="center" wrapText="1"/>
    </xf>
    <xf numFmtId="4" fontId="30" fillId="0" borderId="0" xfId="4" applyNumberFormat="1" applyFont="1" applyAlignment="1">
      <alignment vertical="center"/>
    </xf>
    <xf numFmtId="0" fontId="27" fillId="18" borderId="0" xfId="16" applyFont="1" applyFill="1" applyAlignment="1">
      <alignment vertical="center" wrapText="1"/>
    </xf>
    <xf numFmtId="0" fontId="43" fillId="0" borderId="1" xfId="3" applyFont="1" applyBorder="1" applyAlignment="1">
      <alignment horizontal="left" vertical="center" wrapText="1"/>
    </xf>
    <xf numFmtId="0" fontId="43" fillId="0" borderId="0" xfId="3" applyFont="1" applyAlignment="1">
      <alignment horizontal="center" vertical="center" wrapText="1"/>
    </xf>
    <xf numFmtId="0" fontId="43" fillId="0" borderId="0" xfId="3" applyFont="1" applyAlignment="1">
      <alignment vertical="center" wrapText="1"/>
    </xf>
    <xf numFmtId="3" fontId="43" fillId="0" borderId="0" xfId="3" applyNumberFormat="1" applyFont="1" applyAlignment="1">
      <alignment vertical="center" wrapText="1"/>
    </xf>
    <xf numFmtId="1" fontId="1" fillId="0" borderId="0" xfId="63" applyNumberFormat="1" applyAlignment="1">
      <alignment horizontal="center" vertical="center"/>
    </xf>
    <xf numFmtId="2" fontId="1" fillId="0" borderId="0" xfId="63" applyNumberFormat="1" applyAlignment="1">
      <alignment vertical="center" wrapText="1"/>
    </xf>
    <xf numFmtId="0" fontId="1" fillId="0" borderId="0" xfId="63" applyAlignment="1">
      <alignment vertical="center"/>
    </xf>
    <xf numFmtId="4" fontId="1" fillId="0" borderId="0" xfId="63" applyNumberFormat="1" applyAlignment="1">
      <alignment vertical="center"/>
    </xf>
    <xf numFmtId="4" fontId="51" fillId="0" borderId="23" xfId="67" applyNumberFormat="1" applyFont="1" applyFill="1">
      <alignment vertical="center"/>
    </xf>
    <xf numFmtId="1" fontId="51" fillId="0" borderId="23" xfId="69" quotePrefix="1" applyNumberFormat="1" applyFont="1" applyFill="1" applyAlignment="1">
      <alignment horizontal="center" vertical="center" justifyLastLine="1"/>
    </xf>
    <xf numFmtId="2" fontId="51" fillId="0" borderId="23" xfId="69" quotePrefix="1" applyNumberFormat="1" applyFont="1" applyFill="1" applyAlignment="1">
      <alignment vertical="center" wrapText="1"/>
    </xf>
    <xf numFmtId="1" fontId="51" fillId="0" borderId="23" xfId="69" quotePrefix="1" applyNumberFormat="1" applyFont="1" applyFill="1" applyAlignment="1">
      <alignment horizontal="left" vertical="center" justifyLastLine="1"/>
    </xf>
    <xf numFmtId="1" fontId="51" fillId="0" borderId="23" xfId="69" quotePrefix="1" applyNumberFormat="1" applyFont="1" applyFill="1" applyAlignment="1">
      <alignment vertical="center" justifyLastLine="1"/>
    </xf>
    <xf numFmtId="1" fontId="52" fillId="0" borderId="23" xfId="68" quotePrefix="1" applyNumberFormat="1" applyFont="1" applyFill="1" applyAlignment="1">
      <alignment horizontal="center" vertical="center" justifyLastLine="1"/>
    </xf>
    <xf numFmtId="2" fontId="52" fillId="0" borderId="23" xfId="68" quotePrefix="1" applyNumberFormat="1" applyFont="1" applyFill="1" applyAlignment="1">
      <alignment vertical="center" wrapText="1"/>
    </xf>
    <xf numFmtId="1" fontId="52" fillId="0" borderId="23" xfId="69" quotePrefix="1" applyNumberFormat="1" applyFont="1" applyFill="1" applyAlignment="1">
      <alignment horizontal="center" vertical="center" justifyLastLine="1"/>
    </xf>
    <xf numFmtId="2" fontId="52" fillId="0" borderId="23" xfId="69" quotePrefix="1" applyNumberFormat="1" applyFont="1" applyFill="1" applyAlignment="1">
      <alignment vertical="center" wrapText="1"/>
    </xf>
    <xf numFmtId="1" fontId="53" fillId="0" borderId="24" xfId="66" quotePrefix="1" applyNumberFormat="1" applyFont="1" applyFill="1" applyBorder="1" applyAlignment="1">
      <alignment horizontal="center" vertical="center" justifyLastLine="1"/>
    </xf>
    <xf numFmtId="2" fontId="53" fillId="0" borderId="24" xfId="66" quotePrefix="1" applyNumberFormat="1" applyFont="1" applyFill="1" applyBorder="1" applyAlignment="1">
      <alignment vertical="center" wrapText="1"/>
    </xf>
    <xf numFmtId="1" fontId="53" fillId="0" borderId="23" xfId="68" quotePrefix="1" applyNumberFormat="1" applyFont="1" applyFill="1" applyAlignment="1">
      <alignment horizontal="center" vertical="center" justifyLastLine="1"/>
    </xf>
    <xf numFmtId="2" fontId="53" fillId="0" borderId="23" xfId="68" quotePrefix="1" applyNumberFormat="1" applyFont="1" applyFill="1" applyAlignment="1">
      <alignment vertical="center" wrapText="1"/>
    </xf>
    <xf numFmtId="1" fontId="53" fillId="0" borderId="23" xfId="69" quotePrefix="1" applyNumberFormat="1" applyFont="1" applyFill="1" applyAlignment="1">
      <alignment horizontal="center" vertical="center" justifyLastLine="1"/>
    </xf>
    <xf numFmtId="2" fontId="53" fillId="0" borderId="23" xfId="69" quotePrefix="1" applyNumberFormat="1" applyFont="1" applyFill="1" applyAlignment="1">
      <alignment vertical="center" wrapText="1"/>
    </xf>
    <xf numFmtId="3" fontId="53" fillId="0" borderId="24" xfId="67" applyNumberFormat="1" applyFont="1" applyFill="1" applyBorder="1">
      <alignment vertical="center"/>
    </xf>
    <xf numFmtId="3" fontId="53" fillId="0" borderId="23" xfId="67" applyNumberFormat="1" applyFont="1" applyFill="1">
      <alignment vertical="center"/>
    </xf>
    <xf numFmtId="3" fontId="51" fillId="0" borderId="23" xfId="67" applyNumberFormat="1" applyFont="1" applyFill="1">
      <alignment vertical="center"/>
    </xf>
    <xf numFmtId="3" fontId="51" fillId="0" borderId="23" xfId="70" applyNumberFormat="1" applyFont="1">
      <alignment horizontal="right" vertical="center"/>
    </xf>
    <xf numFmtId="3" fontId="51" fillId="0" borderId="1" xfId="70" applyNumberFormat="1" applyFont="1" applyBorder="1">
      <alignment horizontal="right" vertical="center"/>
    </xf>
    <xf numFmtId="3" fontId="52" fillId="0" borderId="23" xfId="67" applyNumberFormat="1" applyFont="1" applyFill="1">
      <alignment vertical="center"/>
    </xf>
    <xf numFmtId="1" fontId="53" fillId="0" borderId="23" xfId="69" quotePrefix="1" applyNumberFormat="1" applyFont="1" applyFill="1" applyAlignment="1">
      <alignment horizontal="left" vertical="center" wrapText="1" justifyLastLine="1"/>
    </xf>
    <xf numFmtId="0" fontId="47" fillId="0" borderId="0" xfId="3" applyFont="1" applyAlignment="1">
      <alignment horizontal="left" vertical="center"/>
    </xf>
    <xf numFmtId="0" fontId="42" fillId="0" borderId="6" xfId="3" applyFont="1" applyBorder="1" applyAlignment="1">
      <alignment horizontal="center" vertical="center" wrapText="1"/>
    </xf>
    <xf numFmtId="3" fontId="52" fillId="0" borderId="23" xfId="70" applyNumberFormat="1" applyFont="1">
      <alignment horizontal="right" vertical="center"/>
    </xf>
    <xf numFmtId="3" fontId="53" fillId="0" borderId="23" xfId="70" applyNumberFormat="1" applyFont="1">
      <alignment horizontal="right" vertical="center"/>
    </xf>
    <xf numFmtId="3" fontId="1" fillId="0" borderId="0" xfId="63" applyNumberFormat="1" applyAlignment="1">
      <alignment vertical="center"/>
    </xf>
    <xf numFmtId="44" fontId="30" fillId="0" borderId="0" xfId="4" applyNumberFormat="1" applyFont="1" applyAlignment="1">
      <alignment vertical="center"/>
    </xf>
    <xf numFmtId="0" fontId="27" fillId="0" borderId="0" xfId="16" applyFont="1" applyAlignment="1">
      <alignment horizontal="center" vertical="center" wrapText="1"/>
    </xf>
    <xf numFmtId="0" fontId="28" fillId="0" borderId="0" xfId="16" applyFont="1" applyAlignment="1">
      <alignment horizontal="center"/>
    </xf>
    <xf numFmtId="0" fontId="27" fillId="18" borderId="0" xfId="16" applyFont="1" applyFill="1" applyAlignment="1">
      <alignment horizontal="center" vertical="center" wrapText="1"/>
    </xf>
    <xf numFmtId="0" fontId="37" fillId="19" borderId="6" xfId="60" applyFont="1" applyFill="1" applyBorder="1" applyAlignment="1">
      <alignment horizontal="left" vertical="center"/>
    </xf>
    <xf numFmtId="0" fontId="37" fillId="19" borderId="8" xfId="60" applyFont="1" applyFill="1" applyBorder="1" applyAlignment="1">
      <alignment horizontal="left" vertical="center"/>
    </xf>
    <xf numFmtId="0" fontId="27" fillId="18" borderId="0" xfId="60" applyFont="1" applyFill="1" applyAlignment="1">
      <alignment horizontal="center" vertical="center" wrapText="1"/>
    </xf>
    <xf numFmtId="0" fontId="29" fillId="18" borderId="0" xfId="60" applyFont="1" applyFill="1" applyAlignment="1">
      <alignment horizontal="center" vertical="center" wrapText="1"/>
    </xf>
    <xf numFmtId="0" fontId="7" fillId="18" borderId="0" xfId="60" applyFont="1" applyFill="1" applyAlignment="1">
      <alignment vertical="center"/>
    </xf>
    <xf numFmtId="0" fontId="41" fillId="18" borderId="0" xfId="16" applyFont="1" applyFill="1" applyAlignment="1">
      <alignment horizontal="center" vertical="center" wrapText="1"/>
    </xf>
    <xf numFmtId="0" fontId="37" fillId="0" borderId="22" xfId="60" quotePrefix="1" applyFont="1" applyBorder="1" applyAlignment="1">
      <alignment horizontal="center" vertical="center" wrapText="1"/>
    </xf>
    <xf numFmtId="0" fontId="37" fillId="0" borderId="7" xfId="60" quotePrefix="1" applyFont="1" applyBorder="1" applyAlignment="1">
      <alignment horizontal="center" vertical="center" wrapText="1"/>
    </xf>
    <xf numFmtId="0" fontId="37" fillId="0" borderId="20" xfId="60" quotePrefix="1" applyFont="1" applyBorder="1" applyAlignment="1">
      <alignment horizontal="center" vertical="center" wrapText="1"/>
    </xf>
    <xf numFmtId="0" fontId="39" fillId="0" borderId="6" xfId="60" quotePrefix="1" applyFont="1" applyBorder="1" applyAlignment="1">
      <alignment horizontal="left" vertical="center"/>
    </xf>
    <xf numFmtId="0" fontId="40" fillId="0" borderId="8" xfId="60" applyFont="1" applyBorder="1" applyAlignment="1">
      <alignment vertical="center"/>
    </xf>
    <xf numFmtId="0" fontId="42" fillId="19" borderId="6" xfId="60" quotePrefix="1" applyFont="1" applyFill="1" applyBorder="1" applyAlignment="1">
      <alignment horizontal="left" vertical="center" wrapText="1"/>
    </xf>
    <xf numFmtId="0" fontId="43" fillId="19" borderId="8" xfId="60" applyFont="1" applyFill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37" fillId="0" borderId="6" xfId="60" quotePrefix="1" applyFont="1" applyBorder="1" applyAlignment="1">
      <alignment horizontal="left" vertical="center" wrapText="1"/>
    </xf>
    <xf numFmtId="0" fontId="39" fillId="0" borderId="8" xfId="60" applyFont="1" applyBorder="1" applyAlignment="1">
      <alignment vertical="center" wrapText="1"/>
    </xf>
    <xf numFmtId="0" fontId="39" fillId="0" borderId="6" xfId="60" applyFont="1" applyBorder="1" applyAlignment="1">
      <alignment horizontal="left" vertical="center" wrapText="1"/>
    </xf>
    <xf numFmtId="0" fontId="37" fillId="19" borderId="6" xfId="60" applyFont="1" applyFill="1" applyBorder="1" applyAlignment="1">
      <alignment horizontal="left" vertical="center" wrapText="1"/>
    </xf>
    <xf numFmtId="0" fontId="39" fillId="19" borderId="8" xfId="60" applyFont="1" applyFill="1" applyBorder="1" applyAlignment="1">
      <alignment vertical="center" wrapText="1"/>
    </xf>
    <xf numFmtId="0" fontId="40" fillId="19" borderId="8" xfId="60" applyFont="1" applyFill="1" applyBorder="1" applyAlignment="1">
      <alignment vertical="center"/>
    </xf>
    <xf numFmtId="0" fontId="39" fillId="0" borderId="6" xfId="60" quotePrefix="1" applyFont="1" applyBorder="1" applyAlignment="1">
      <alignment horizontal="left" vertical="center" wrapText="1"/>
    </xf>
    <xf numFmtId="0" fontId="40" fillId="0" borderId="8" xfId="60" applyFont="1" applyBorder="1" applyAlignment="1">
      <alignment vertical="center" wrapText="1"/>
    </xf>
    <xf numFmtId="0" fontId="42" fillId="0" borderId="6" xfId="3" applyFont="1" applyBorder="1" applyAlignment="1">
      <alignment horizontal="left" vertical="center"/>
    </xf>
    <xf numFmtId="0" fontId="42" fillId="0" borderId="8" xfId="3" applyFont="1" applyBorder="1" applyAlignment="1">
      <alignment horizontal="left" vertical="center"/>
    </xf>
    <xf numFmtId="0" fontId="42" fillId="0" borderId="3" xfId="3" applyFont="1" applyBorder="1" applyAlignment="1">
      <alignment horizontal="left" vertical="center"/>
    </xf>
    <xf numFmtId="0" fontId="42" fillId="0" borderId="6" xfId="3" applyFont="1" applyBorder="1" applyAlignment="1">
      <alignment horizontal="left" vertical="center" wrapText="1"/>
    </xf>
    <xf numFmtId="0" fontId="42" fillId="0" borderId="8" xfId="3" applyFont="1" applyBorder="1" applyAlignment="1">
      <alignment horizontal="left" vertical="center" wrapText="1"/>
    </xf>
    <xf numFmtId="0" fontId="42" fillId="0" borderId="3" xfId="3" applyFont="1" applyBorder="1" applyAlignment="1">
      <alignment horizontal="left" vertical="center" wrapText="1"/>
    </xf>
    <xf numFmtId="0" fontId="42" fillId="0" borderId="1" xfId="3" applyFont="1" applyBorder="1" applyAlignment="1">
      <alignment horizontal="center" vertical="center"/>
    </xf>
    <xf numFmtId="0" fontId="38" fillId="0" borderId="4" xfId="60" applyFont="1" applyBorder="1" applyAlignment="1">
      <alignment horizontal="center" vertical="center" wrapText="1"/>
    </xf>
    <xf numFmtId="0" fontId="38" fillId="0" borderId="2" xfId="60" applyFont="1" applyBorder="1" applyAlignment="1">
      <alignment horizontal="center" vertical="center" wrapText="1"/>
    </xf>
    <xf numFmtId="0" fontId="42" fillId="0" borderId="6" xfId="3" applyFont="1" applyBorder="1" applyAlignment="1">
      <alignment horizontal="center" vertical="center"/>
    </xf>
    <xf numFmtId="0" fontId="42" fillId="0" borderId="8" xfId="3" applyFont="1" applyBorder="1" applyAlignment="1">
      <alignment horizontal="center" vertical="center"/>
    </xf>
    <xf numFmtId="0" fontId="42" fillId="0" borderId="3" xfId="3" applyFont="1" applyBorder="1" applyAlignment="1">
      <alignment horizontal="center" vertical="center"/>
    </xf>
    <xf numFmtId="0" fontId="37" fillId="0" borderId="22" xfId="4" applyFont="1" applyBorder="1" applyAlignment="1">
      <alignment horizontal="center" vertical="center" wrapText="1"/>
    </xf>
    <xf numFmtId="0" fontId="37" fillId="0" borderId="21" xfId="4" applyFont="1" applyBorder="1" applyAlignment="1">
      <alignment horizontal="center" vertical="center" wrapText="1"/>
    </xf>
    <xf numFmtId="0" fontId="37" fillId="0" borderId="4" xfId="4" applyFont="1" applyBorder="1" applyAlignment="1">
      <alignment horizontal="center" vertical="center" wrapText="1"/>
    </xf>
    <xf numFmtId="0" fontId="37" fillId="0" borderId="2" xfId="4" applyFont="1" applyBorder="1" applyAlignment="1">
      <alignment horizontal="center" vertical="center" wrapText="1"/>
    </xf>
    <xf numFmtId="0" fontId="37" fillId="0" borderId="20" xfId="3" applyFont="1" applyBorder="1" applyAlignment="1">
      <alignment horizontal="center" vertical="center" wrapText="1"/>
    </xf>
    <xf numFmtId="0" fontId="37" fillId="0" borderId="19" xfId="3" applyFont="1" applyBorder="1" applyAlignment="1">
      <alignment horizontal="center" vertical="center" wrapText="1"/>
    </xf>
    <xf numFmtId="0" fontId="42" fillId="0" borderId="6" xfId="3" applyFont="1" applyBorder="1" applyAlignment="1">
      <alignment horizontal="center" vertical="center" wrapText="1"/>
    </xf>
    <xf numFmtId="0" fontId="42" fillId="0" borderId="8" xfId="3" applyFont="1" applyBorder="1" applyAlignment="1">
      <alignment horizontal="center" vertical="center" wrapText="1"/>
    </xf>
    <xf numFmtId="0" fontId="42" fillId="0" borderId="3" xfId="3" applyFont="1" applyBorder="1" applyAlignment="1">
      <alignment horizontal="center" vertical="center" wrapText="1"/>
    </xf>
    <xf numFmtId="0" fontId="47" fillId="0" borderId="0" xfId="3" applyFont="1" applyAlignment="1">
      <alignment horizontal="left" vertical="center"/>
    </xf>
  </cellXfs>
  <cellStyles count="71">
    <cellStyle name="20% - Accent1" xfId="18" xr:uid="{00000000-0005-0000-0000-000000000000}"/>
    <cellStyle name="20% - Accent2" xfId="19" xr:uid="{00000000-0005-0000-0000-000001000000}"/>
    <cellStyle name="20% - Accent3" xfId="20" xr:uid="{00000000-0005-0000-0000-000002000000}"/>
    <cellStyle name="20% - Accent4" xfId="21" xr:uid="{00000000-0005-0000-0000-000003000000}"/>
    <cellStyle name="20% - Accent5" xfId="22" xr:uid="{00000000-0005-0000-0000-000004000000}"/>
    <cellStyle name="20% - Accent6" xfId="23" xr:uid="{00000000-0005-0000-0000-000005000000}"/>
    <cellStyle name="40% - Accent1" xfId="24" xr:uid="{00000000-0005-0000-0000-000006000000}"/>
    <cellStyle name="40% - Accent2" xfId="25" xr:uid="{00000000-0005-0000-0000-000007000000}"/>
    <cellStyle name="40% - Accent3" xfId="26" xr:uid="{00000000-0005-0000-0000-000008000000}"/>
    <cellStyle name="40% - Accent4" xfId="27" xr:uid="{00000000-0005-0000-0000-000009000000}"/>
    <cellStyle name="40% - Accent5" xfId="28" xr:uid="{00000000-0005-0000-0000-00000A000000}"/>
    <cellStyle name="40% - Accent6" xfId="29" xr:uid="{00000000-0005-0000-0000-00000B000000}"/>
    <cellStyle name="60% - Accent1" xfId="30" xr:uid="{00000000-0005-0000-0000-00000C000000}"/>
    <cellStyle name="60% - Accent2" xfId="31" xr:uid="{00000000-0005-0000-0000-00000D000000}"/>
    <cellStyle name="60% - Accent3" xfId="32" xr:uid="{00000000-0005-0000-0000-00000E000000}"/>
    <cellStyle name="60% - Accent4" xfId="33" xr:uid="{00000000-0005-0000-0000-00000F000000}"/>
    <cellStyle name="60% - Accent5" xfId="34" xr:uid="{00000000-0005-0000-0000-000010000000}"/>
    <cellStyle name="60% - Accent6" xfId="35" xr:uid="{00000000-0005-0000-0000-000011000000}"/>
    <cellStyle name="Accent1" xfId="36" xr:uid="{00000000-0005-0000-0000-000012000000}"/>
    <cellStyle name="Accent2" xfId="37" xr:uid="{00000000-0005-0000-0000-000013000000}"/>
    <cellStyle name="Accent3" xfId="38" xr:uid="{00000000-0005-0000-0000-000014000000}"/>
    <cellStyle name="Accent4" xfId="39" xr:uid="{00000000-0005-0000-0000-000015000000}"/>
    <cellStyle name="Accent5" xfId="40" xr:uid="{00000000-0005-0000-0000-000016000000}"/>
    <cellStyle name="Accent6" xfId="41" xr:uid="{00000000-0005-0000-0000-000017000000}"/>
    <cellStyle name="Bad" xfId="42" xr:uid="{00000000-0005-0000-0000-000018000000}"/>
    <cellStyle name="Calculation" xfId="43" xr:uid="{00000000-0005-0000-0000-000019000000}"/>
    <cellStyle name="Check Cell" xfId="44" xr:uid="{00000000-0005-0000-0000-00001A000000}"/>
    <cellStyle name="Currency 2" xfId="61" xr:uid="{C50E3FAF-C84D-4EA4-8CDA-4CFF97F0AD3D}"/>
    <cellStyle name="Explanatory Text" xfId="45" xr:uid="{00000000-0005-0000-0000-00001C000000}"/>
    <cellStyle name="Good" xfId="46" xr:uid="{00000000-0005-0000-0000-00001D000000}"/>
    <cellStyle name="Heading 1" xfId="47" xr:uid="{00000000-0005-0000-0000-00001E000000}"/>
    <cellStyle name="Heading 2" xfId="48" xr:uid="{00000000-0005-0000-0000-00001F000000}"/>
    <cellStyle name="Heading 3" xfId="49" xr:uid="{00000000-0005-0000-0000-000020000000}"/>
    <cellStyle name="Heading 4" xfId="50" xr:uid="{00000000-0005-0000-0000-000021000000}"/>
    <cellStyle name="Input" xfId="51" xr:uid="{00000000-0005-0000-0000-000022000000}"/>
    <cellStyle name="Linked Cell" xfId="52" xr:uid="{00000000-0005-0000-0000-000023000000}"/>
    <cellStyle name="Neutral" xfId="53" xr:uid="{00000000-0005-0000-0000-000024000000}"/>
    <cellStyle name="Normal 2" xfId="1" xr:uid="{00000000-0005-0000-0000-000026000000}"/>
    <cellStyle name="Normal 3" xfId="2" xr:uid="{00000000-0005-0000-0000-000027000000}"/>
    <cellStyle name="Normal 4" xfId="60" xr:uid="{844CE963-B9AB-4634-9F3C-10E054D68CFF}"/>
    <cellStyle name="Normalno" xfId="0" builtinId="0"/>
    <cellStyle name="Normalno 10" xfId="63" xr:uid="{2079A310-2707-4AD3-9567-220B6EA52C1A}"/>
    <cellStyle name="Normalno 2" xfId="3" xr:uid="{00000000-0005-0000-0000-000028000000}"/>
    <cellStyle name="Normalno 3" xfId="4" xr:uid="{00000000-0005-0000-0000-000029000000}"/>
    <cellStyle name="Normalno 4" xfId="5" xr:uid="{00000000-0005-0000-0000-00002A000000}"/>
    <cellStyle name="Normalno 5" xfId="6" xr:uid="{00000000-0005-0000-0000-00002B000000}"/>
    <cellStyle name="Normalno 5 2" xfId="14" xr:uid="{00000000-0005-0000-0000-00002C000000}"/>
    <cellStyle name="Normalno 6" xfId="12" xr:uid="{00000000-0005-0000-0000-00002D000000}"/>
    <cellStyle name="Normalno 7" xfId="11" xr:uid="{00000000-0005-0000-0000-00002E000000}"/>
    <cellStyle name="Normalno 8" xfId="16" xr:uid="{00000000-0005-0000-0000-00002F000000}"/>
    <cellStyle name="Normalno 9" xfId="59" xr:uid="{00000000-0005-0000-0000-000030000000}"/>
    <cellStyle name="Note" xfId="54" xr:uid="{00000000-0005-0000-0000-000031000000}"/>
    <cellStyle name="Obično_TABLICA PRM-IZ - 2005 -2007 " xfId="7" xr:uid="{00000000-0005-0000-0000-000032000000}"/>
    <cellStyle name="Output" xfId="55" xr:uid="{00000000-0005-0000-0000-000033000000}"/>
    <cellStyle name="Percent 2" xfId="62" xr:uid="{CFA9EEDA-3827-4D46-8840-50EBDA4CE6AE}"/>
    <cellStyle name="Postotak 2" xfId="15" xr:uid="{00000000-0005-0000-0000-000034000000}"/>
    <cellStyle name="SAPBEXaggData" xfId="67" xr:uid="{D0B4D67B-A2B2-4535-BB3E-A06865061EED}"/>
    <cellStyle name="SAPBEXchaText" xfId="64" xr:uid="{157944C7-491E-4183-B0BF-347C7C52D3E9}"/>
    <cellStyle name="SAPBEXHLevel1" xfId="66" xr:uid="{7BFF2827-81B6-470C-A431-BF0F52F494B6}"/>
    <cellStyle name="SAPBEXHLevel2" xfId="68" xr:uid="{6B7A05AD-918E-417D-8CAA-EDF45E7AB8C8}"/>
    <cellStyle name="SAPBEXHLevel3" xfId="69" xr:uid="{8E925F14-79D5-4A5A-B292-9573F0F4864A}"/>
    <cellStyle name="SAPBEXstdData" xfId="70" xr:uid="{14162154-3AE8-47A9-9BE5-6CC938A7B059}"/>
    <cellStyle name="SAPBEXstdItem" xfId="65" xr:uid="{1B5FAEE2-AE23-4775-B5F6-CA9C5FE9B427}"/>
    <cellStyle name="TableStyleLight1" xfId="8" xr:uid="{00000000-0005-0000-0000-000035000000}"/>
    <cellStyle name="TableStyleLight1 2" xfId="9" xr:uid="{00000000-0005-0000-0000-000036000000}"/>
    <cellStyle name="Title" xfId="56" xr:uid="{00000000-0005-0000-0000-000037000000}"/>
    <cellStyle name="Total" xfId="57" xr:uid="{00000000-0005-0000-0000-000038000000}"/>
    <cellStyle name="Warning Text" xfId="58" xr:uid="{00000000-0005-0000-0000-000039000000}"/>
    <cellStyle name="Zarez 2" xfId="10" xr:uid="{00000000-0005-0000-0000-00003A000000}"/>
    <cellStyle name="Zarez 3" xfId="13" xr:uid="{00000000-0005-0000-0000-00003B000000}"/>
    <cellStyle name="Zarez 4" xfId="17" xr:uid="{00000000-0005-0000-0000-00003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790574</xdr:colOff>
      <xdr:row>4</xdr:row>
      <xdr:rowOff>9526</xdr:rowOff>
    </xdr:from>
    <xdr:to>
      <xdr:col>5</xdr:col>
      <xdr:colOff>133349</xdr:colOff>
      <xdr:row>17</xdr:row>
      <xdr:rowOff>114301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7042230-C0B3-43AF-AB3B-CCB39C1CE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4" y="657226"/>
          <a:ext cx="2209800" cy="220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AA0DD-68DA-4497-85F3-4A7C2C9B40FC}">
  <sheetPr>
    <tabColor rgb="FF00B050"/>
    <pageSetUpPr fitToPage="1"/>
  </sheetPr>
  <dimension ref="A20:G35"/>
  <sheetViews>
    <sheetView zoomScaleNormal="100" workbookViewId="0">
      <selection activeCell="A36" sqref="A36"/>
    </sheetView>
  </sheetViews>
  <sheetFormatPr defaultColWidth="11.42578125" defaultRowHeight="12.75" x14ac:dyDescent="0.2"/>
  <cols>
    <col min="1" max="2" width="4.28515625" style="18" customWidth="1"/>
    <col min="3" max="3" width="5.5703125" style="18" customWidth="1"/>
    <col min="4" max="4" width="5.28515625" style="19" customWidth="1"/>
    <col min="5" max="5" width="43" style="18" customWidth="1"/>
    <col min="6" max="6" width="17.140625" style="18" customWidth="1"/>
    <col min="7" max="7" width="20" style="18" customWidth="1"/>
    <col min="8" max="8" width="11.42578125" style="18"/>
    <col min="9" max="9" width="22.85546875" style="18" bestFit="1" customWidth="1"/>
    <col min="10" max="10" width="17" style="18" bestFit="1" customWidth="1"/>
    <col min="11" max="11" width="19.5703125" style="18" bestFit="1" customWidth="1"/>
    <col min="12" max="254" width="11.42578125" style="18"/>
    <col min="255" max="256" width="4.28515625" style="18" customWidth="1"/>
    <col min="257" max="257" width="5.5703125" style="18" customWidth="1"/>
    <col min="258" max="258" width="5.28515625" style="18" customWidth="1"/>
    <col min="259" max="259" width="44.7109375" style="18" customWidth="1"/>
    <col min="260" max="260" width="15.140625" style="18" bestFit="1" customWidth="1"/>
    <col min="261" max="261" width="17.28515625" style="18" customWidth="1"/>
    <col min="262" max="262" width="16.7109375" style="18" customWidth="1"/>
    <col min="263" max="264" width="11.42578125" style="18"/>
    <col min="265" max="265" width="22.85546875" style="18" bestFit="1" customWidth="1"/>
    <col min="266" max="266" width="17" style="18" bestFit="1" customWidth="1"/>
    <col min="267" max="510" width="11.42578125" style="18"/>
    <col min="511" max="512" width="4.28515625" style="18" customWidth="1"/>
    <col min="513" max="513" width="5.5703125" style="18" customWidth="1"/>
    <col min="514" max="514" width="5.28515625" style="18" customWidth="1"/>
    <col min="515" max="515" width="44.7109375" style="18" customWidth="1"/>
    <col min="516" max="516" width="15.140625" style="18" bestFit="1" customWidth="1"/>
    <col min="517" max="517" width="17.28515625" style="18" customWidth="1"/>
    <col min="518" max="518" width="16.7109375" style="18" customWidth="1"/>
    <col min="519" max="520" width="11.42578125" style="18"/>
    <col min="521" max="521" width="22.85546875" style="18" bestFit="1" customWidth="1"/>
    <col min="522" max="522" width="17" style="18" bestFit="1" customWidth="1"/>
    <col min="523" max="766" width="11.42578125" style="18"/>
    <col min="767" max="768" width="4.28515625" style="18" customWidth="1"/>
    <col min="769" max="769" width="5.5703125" style="18" customWidth="1"/>
    <col min="770" max="770" width="5.28515625" style="18" customWidth="1"/>
    <col min="771" max="771" width="44.7109375" style="18" customWidth="1"/>
    <col min="772" max="772" width="15.140625" style="18" bestFit="1" customWidth="1"/>
    <col min="773" max="773" width="17.28515625" style="18" customWidth="1"/>
    <col min="774" max="774" width="16.7109375" style="18" customWidth="1"/>
    <col min="775" max="776" width="11.42578125" style="18"/>
    <col min="777" max="777" width="22.85546875" style="18" bestFit="1" customWidth="1"/>
    <col min="778" max="778" width="17" style="18" bestFit="1" customWidth="1"/>
    <col min="779" max="1022" width="11.42578125" style="18"/>
    <col min="1023" max="1024" width="4.28515625" style="18" customWidth="1"/>
    <col min="1025" max="1025" width="5.5703125" style="18" customWidth="1"/>
    <col min="1026" max="1026" width="5.28515625" style="18" customWidth="1"/>
    <col min="1027" max="1027" width="44.7109375" style="18" customWidth="1"/>
    <col min="1028" max="1028" width="15.140625" style="18" bestFit="1" customWidth="1"/>
    <col min="1029" max="1029" width="17.28515625" style="18" customWidth="1"/>
    <col min="1030" max="1030" width="16.7109375" style="18" customWidth="1"/>
    <col min="1031" max="1032" width="11.42578125" style="18"/>
    <col min="1033" max="1033" width="22.85546875" style="18" bestFit="1" customWidth="1"/>
    <col min="1034" max="1034" width="17" style="18" bestFit="1" customWidth="1"/>
    <col min="1035" max="1278" width="11.42578125" style="18"/>
    <col min="1279" max="1280" width="4.28515625" style="18" customWidth="1"/>
    <col min="1281" max="1281" width="5.5703125" style="18" customWidth="1"/>
    <col min="1282" max="1282" width="5.28515625" style="18" customWidth="1"/>
    <col min="1283" max="1283" width="44.7109375" style="18" customWidth="1"/>
    <col min="1284" max="1284" width="15.140625" style="18" bestFit="1" customWidth="1"/>
    <col min="1285" max="1285" width="17.28515625" style="18" customWidth="1"/>
    <col min="1286" max="1286" width="16.7109375" style="18" customWidth="1"/>
    <col min="1287" max="1288" width="11.42578125" style="18"/>
    <col min="1289" max="1289" width="22.85546875" style="18" bestFit="1" customWidth="1"/>
    <col min="1290" max="1290" width="17" style="18" bestFit="1" customWidth="1"/>
    <col min="1291" max="1534" width="11.42578125" style="18"/>
    <col min="1535" max="1536" width="4.28515625" style="18" customWidth="1"/>
    <col min="1537" max="1537" width="5.5703125" style="18" customWidth="1"/>
    <col min="1538" max="1538" width="5.28515625" style="18" customWidth="1"/>
    <col min="1539" max="1539" width="44.7109375" style="18" customWidth="1"/>
    <col min="1540" max="1540" width="15.140625" style="18" bestFit="1" customWidth="1"/>
    <col min="1541" max="1541" width="17.28515625" style="18" customWidth="1"/>
    <col min="1542" max="1542" width="16.7109375" style="18" customWidth="1"/>
    <col min="1543" max="1544" width="11.42578125" style="18"/>
    <col min="1545" max="1545" width="22.85546875" style="18" bestFit="1" customWidth="1"/>
    <col min="1546" max="1546" width="17" style="18" bestFit="1" customWidth="1"/>
    <col min="1547" max="1790" width="11.42578125" style="18"/>
    <col min="1791" max="1792" width="4.28515625" style="18" customWidth="1"/>
    <col min="1793" max="1793" width="5.5703125" style="18" customWidth="1"/>
    <col min="1794" max="1794" width="5.28515625" style="18" customWidth="1"/>
    <col min="1795" max="1795" width="44.7109375" style="18" customWidth="1"/>
    <col min="1796" max="1796" width="15.140625" style="18" bestFit="1" customWidth="1"/>
    <col min="1797" max="1797" width="17.28515625" style="18" customWidth="1"/>
    <col min="1798" max="1798" width="16.7109375" style="18" customWidth="1"/>
    <col min="1799" max="1800" width="11.42578125" style="18"/>
    <col min="1801" max="1801" width="22.85546875" style="18" bestFit="1" customWidth="1"/>
    <col min="1802" max="1802" width="17" style="18" bestFit="1" customWidth="1"/>
    <col min="1803" max="2046" width="11.42578125" style="18"/>
    <col min="2047" max="2048" width="4.28515625" style="18" customWidth="1"/>
    <col min="2049" max="2049" width="5.5703125" style="18" customWidth="1"/>
    <col min="2050" max="2050" width="5.28515625" style="18" customWidth="1"/>
    <col min="2051" max="2051" width="44.7109375" style="18" customWidth="1"/>
    <col min="2052" max="2052" width="15.140625" style="18" bestFit="1" customWidth="1"/>
    <col min="2053" max="2053" width="17.28515625" style="18" customWidth="1"/>
    <col min="2054" max="2054" width="16.7109375" style="18" customWidth="1"/>
    <col min="2055" max="2056" width="11.42578125" style="18"/>
    <col min="2057" max="2057" width="22.85546875" style="18" bestFit="1" customWidth="1"/>
    <col min="2058" max="2058" width="17" style="18" bestFit="1" customWidth="1"/>
    <col min="2059" max="2302" width="11.42578125" style="18"/>
    <col min="2303" max="2304" width="4.28515625" style="18" customWidth="1"/>
    <col min="2305" max="2305" width="5.5703125" style="18" customWidth="1"/>
    <col min="2306" max="2306" width="5.28515625" style="18" customWidth="1"/>
    <col min="2307" max="2307" width="44.7109375" style="18" customWidth="1"/>
    <col min="2308" max="2308" width="15.140625" style="18" bestFit="1" customWidth="1"/>
    <col min="2309" max="2309" width="17.28515625" style="18" customWidth="1"/>
    <col min="2310" max="2310" width="16.7109375" style="18" customWidth="1"/>
    <col min="2311" max="2312" width="11.42578125" style="18"/>
    <col min="2313" max="2313" width="22.85546875" style="18" bestFit="1" customWidth="1"/>
    <col min="2314" max="2314" width="17" style="18" bestFit="1" customWidth="1"/>
    <col min="2315" max="2558" width="11.42578125" style="18"/>
    <col min="2559" max="2560" width="4.28515625" style="18" customWidth="1"/>
    <col min="2561" max="2561" width="5.5703125" style="18" customWidth="1"/>
    <col min="2562" max="2562" width="5.28515625" style="18" customWidth="1"/>
    <col min="2563" max="2563" width="44.7109375" style="18" customWidth="1"/>
    <col min="2564" max="2564" width="15.140625" style="18" bestFit="1" customWidth="1"/>
    <col min="2565" max="2565" width="17.28515625" style="18" customWidth="1"/>
    <col min="2566" max="2566" width="16.7109375" style="18" customWidth="1"/>
    <col min="2567" max="2568" width="11.42578125" style="18"/>
    <col min="2569" max="2569" width="22.85546875" style="18" bestFit="1" customWidth="1"/>
    <col min="2570" max="2570" width="17" style="18" bestFit="1" customWidth="1"/>
    <col min="2571" max="2814" width="11.42578125" style="18"/>
    <col min="2815" max="2816" width="4.28515625" style="18" customWidth="1"/>
    <col min="2817" max="2817" width="5.5703125" style="18" customWidth="1"/>
    <col min="2818" max="2818" width="5.28515625" style="18" customWidth="1"/>
    <col min="2819" max="2819" width="44.7109375" style="18" customWidth="1"/>
    <col min="2820" max="2820" width="15.140625" style="18" bestFit="1" customWidth="1"/>
    <col min="2821" max="2821" width="17.28515625" style="18" customWidth="1"/>
    <col min="2822" max="2822" width="16.7109375" style="18" customWidth="1"/>
    <col min="2823" max="2824" width="11.42578125" style="18"/>
    <col min="2825" max="2825" width="22.85546875" style="18" bestFit="1" customWidth="1"/>
    <col min="2826" max="2826" width="17" style="18" bestFit="1" customWidth="1"/>
    <col min="2827" max="3070" width="11.42578125" style="18"/>
    <col min="3071" max="3072" width="4.28515625" style="18" customWidth="1"/>
    <col min="3073" max="3073" width="5.5703125" style="18" customWidth="1"/>
    <col min="3074" max="3074" width="5.28515625" style="18" customWidth="1"/>
    <col min="3075" max="3075" width="44.7109375" style="18" customWidth="1"/>
    <col min="3076" max="3076" width="15.140625" style="18" bestFit="1" customWidth="1"/>
    <col min="3077" max="3077" width="17.28515625" style="18" customWidth="1"/>
    <col min="3078" max="3078" width="16.7109375" style="18" customWidth="1"/>
    <col min="3079" max="3080" width="11.42578125" style="18"/>
    <col min="3081" max="3081" width="22.85546875" style="18" bestFit="1" customWidth="1"/>
    <col min="3082" max="3082" width="17" style="18" bestFit="1" customWidth="1"/>
    <col min="3083" max="3326" width="11.42578125" style="18"/>
    <col min="3327" max="3328" width="4.28515625" style="18" customWidth="1"/>
    <col min="3329" max="3329" width="5.5703125" style="18" customWidth="1"/>
    <col min="3330" max="3330" width="5.28515625" style="18" customWidth="1"/>
    <col min="3331" max="3331" width="44.7109375" style="18" customWidth="1"/>
    <col min="3332" max="3332" width="15.140625" style="18" bestFit="1" customWidth="1"/>
    <col min="3333" max="3333" width="17.28515625" style="18" customWidth="1"/>
    <col min="3334" max="3334" width="16.7109375" style="18" customWidth="1"/>
    <col min="3335" max="3336" width="11.42578125" style="18"/>
    <col min="3337" max="3337" width="22.85546875" style="18" bestFit="1" customWidth="1"/>
    <col min="3338" max="3338" width="17" style="18" bestFit="1" customWidth="1"/>
    <col min="3339" max="3582" width="11.42578125" style="18"/>
    <col min="3583" max="3584" width="4.28515625" style="18" customWidth="1"/>
    <col min="3585" max="3585" width="5.5703125" style="18" customWidth="1"/>
    <col min="3586" max="3586" width="5.28515625" style="18" customWidth="1"/>
    <col min="3587" max="3587" width="44.7109375" style="18" customWidth="1"/>
    <col min="3588" max="3588" width="15.140625" style="18" bestFit="1" customWidth="1"/>
    <col min="3589" max="3589" width="17.28515625" style="18" customWidth="1"/>
    <col min="3590" max="3590" width="16.7109375" style="18" customWidth="1"/>
    <col min="3591" max="3592" width="11.42578125" style="18"/>
    <col min="3593" max="3593" width="22.85546875" style="18" bestFit="1" customWidth="1"/>
    <col min="3594" max="3594" width="17" style="18" bestFit="1" customWidth="1"/>
    <col min="3595" max="3838" width="11.42578125" style="18"/>
    <col min="3839" max="3840" width="4.28515625" style="18" customWidth="1"/>
    <col min="3841" max="3841" width="5.5703125" style="18" customWidth="1"/>
    <col min="3842" max="3842" width="5.28515625" style="18" customWidth="1"/>
    <col min="3843" max="3843" width="44.7109375" style="18" customWidth="1"/>
    <col min="3844" max="3844" width="15.140625" style="18" bestFit="1" customWidth="1"/>
    <col min="3845" max="3845" width="17.28515625" style="18" customWidth="1"/>
    <col min="3846" max="3846" width="16.7109375" style="18" customWidth="1"/>
    <col min="3847" max="3848" width="11.42578125" style="18"/>
    <col min="3849" max="3849" width="22.85546875" style="18" bestFit="1" customWidth="1"/>
    <col min="3850" max="3850" width="17" style="18" bestFit="1" customWidth="1"/>
    <col min="3851" max="4094" width="11.42578125" style="18"/>
    <col min="4095" max="4096" width="4.28515625" style="18" customWidth="1"/>
    <col min="4097" max="4097" width="5.5703125" style="18" customWidth="1"/>
    <col min="4098" max="4098" width="5.28515625" style="18" customWidth="1"/>
    <col min="4099" max="4099" width="44.7109375" style="18" customWidth="1"/>
    <col min="4100" max="4100" width="15.140625" style="18" bestFit="1" customWidth="1"/>
    <col min="4101" max="4101" width="17.28515625" style="18" customWidth="1"/>
    <col min="4102" max="4102" width="16.7109375" style="18" customWidth="1"/>
    <col min="4103" max="4104" width="11.42578125" style="18"/>
    <col min="4105" max="4105" width="22.85546875" style="18" bestFit="1" customWidth="1"/>
    <col min="4106" max="4106" width="17" style="18" bestFit="1" customWidth="1"/>
    <col min="4107" max="4350" width="11.42578125" style="18"/>
    <col min="4351" max="4352" width="4.28515625" style="18" customWidth="1"/>
    <col min="4353" max="4353" width="5.5703125" style="18" customWidth="1"/>
    <col min="4354" max="4354" width="5.28515625" style="18" customWidth="1"/>
    <col min="4355" max="4355" width="44.7109375" style="18" customWidth="1"/>
    <col min="4356" max="4356" width="15.140625" style="18" bestFit="1" customWidth="1"/>
    <col min="4357" max="4357" width="17.28515625" style="18" customWidth="1"/>
    <col min="4358" max="4358" width="16.7109375" style="18" customWidth="1"/>
    <col min="4359" max="4360" width="11.42578125" style="18"/>
    <col min="4361" max="4361" width="22.85546875" style="18" bestFit="1" customWidth="1"/>
    <col min="4362" max="4362" width="17" style="18" bestFit="1" customWidth="1"/>
    <col min="4363" max="4606" width="11.42578125" style="18"/>
    <col min="4607" max="4608" width="4.28515625" style="18" customWidth="1"/>
    <col min="4609" max="4609" width="5.5703125" style="18" customWidth="1"/>
    <col min="4610" max="4610" width="5.28515625" style="18" customWidth="1"/>
    <col min="4611" max="4611" width="44.7109375" style="18" customWidth="1"/>
    <col min="4612" max="4612" width="15.140625" style="18" bestFit="1" customWidth="1"/>
    <col min="4613" max="4613" width="17.28515625" style="18" customWidth="1"/>
    <col min="4614" max="4614" width="16.7109375" style="18" customWidth="1"/>
    <col min="4615" max="4616" width="11.42578125" style="18"/>
    <col min="4617" max="4617" width="22.85546875" style="18" bestFit="1" customWidth="1"/>
    <col min="4618" max="4618" width="17" style="18" bestFit="1" customWidth="1"/>
    <col min="4619" max="4862" width="11.42578125" style="18"/>
    <col min="4863" max="4864" width="4.28515625" style="18" customWidth="1"/>
    <col min="4865" max="4865" width="5.5703125" style="18" customWidth="1"/>
    <col min="4866" max="4866" width="5.28515625" style="18" customWidth="1"/>
    <col min="4867" max="4867" width="44.7109375" style="18" customWidth="1"/>
    <col min="4868" max="4868" width="15.140625" style="18" bestFit="1" customWidth="1"/>
    <col min="4869" max="4869" width="17.28515625" style="18" customWidth="1"/>
    <col min="4870" max="4870" width="16.7109375" style="18" customWidth="1"/>
    <col min="4871" max="4872" width="11.42578125" style="18"/>
    <col min="4873" max="4873" width="22.85546875" style="18" bestFit="1" customWidth="1"/>
    <col min="4874" max="4874" width="17" style="18" bestFit="1" customWidth="1"/>
    <col min="4875" max="5118" width="11.42578125" style="18"/>
    <col min="5119" max="5120" width="4.28515625" style="18" customWidth="1"/>
    <col min="5121" max="5121" width="5.5703125" style="18" customWidth="1"/>
    <col min="5122" max="5122" width="5.28515625" style="18" customWidth="1"/>
    <col min="5123" max="5123" width="44.7109375" style="18" customWidth="1"/>
    <col min="5124" max="5124" width="15.140625" style="18" bestFit="1" customWidth="1"/>
    <col min="5125" max="5125" width="17.28515625" style="18" customWidth="1"/>
    <col min="5126" max="5126" width="16.7109375" style="18" customWidth="1"/>
    <col min="5127" max="5128" width="11.42578125" style="18"/>
    <col min="5129" max="5129" width="22.85546875" style="18" bestFit="1" customWidth="1"/>
    <col min="5130" max="5130" width="17" style="18" bestFit="1" customWidth="1"/>
    <col min="5131" max="5374" width="11.42578125" style="18"/>
    <col min="5375" max="5376" width="4.28515625" style="18" customWidth="1"/>
    <col min="5377" max="5377" width="5.5703125" style="18" customWidth="1"/>
    <col min="5378" max="5378" width="5.28515625" style="18" customWidth="1"/>
    <col min="5379" max="5379" width="44.7109375" style="18" customWidth="1"/>
    <col min="5380" max="5380" width="15.140625" style="18" bestFit="1" customWidth="1"/>
    <col min="5381" max="5381" width="17.28515625" style="18" customWidth="1"/>
    <col min="5382" max="5382" width="16.7109375" style="18" customWidth="1"/>
    <col min="5383" max="5384" width="11.42578125" style="18"/>
    <col min="5385" max="5385" width="22.85546875" style="18" bestFit="1" customWidth="1"/>
    <col min="5386" max="5386" width="17" style="18" bestFit="1" customWidth="1"/>
    <col min="5387" max="5630" width="11.42578125" style="18"/>
    <col min="5631" max="5632" width="4.28515625" style="18" customWidth="1"/>
    <col min="5633" max="5633" width="5.5703125" style="18" customWidth="1"/>
    <col min="5634" max="5634" width="5.28515625" style="18" customWidth="1"/>
    <col min="5635" max="5635" width="44.7109375" style="18" customWidth="1"/>
    <col min="5636" max="5636" width="15.140625" style="18" bestFit="1" customWidth="1"/>
    <col min="5637" max="5637" width="17.28515625" style="18" customWidth="1"/>
    <col min="5638" max="5638" width="16.7109375" style="18" customWidth="1"/>
    <col min="5639" max="5640" width="11.42578125" style="18"/>
    <col min="5641" max="5641" width="22.85546875" style="18" bestFit="1" customWidth="1"/>
    <col min="5642" max="5642" width="17" style="18" bestFit="1" customWidth="1"/>
    <col min="5643" max="5886" width="11.42578125" style="18"/>
    <col min="5887" max="5888" width="4.28515625" style="18" customWidth="1"/>
    <col min="5889" max="5889" width="5.5703125" style="18" customWidth="1"/>
    <col min="5890" max="5890" width="5.28515625" style="18" customWidth="1"/>
    <col min="5891" max="5891" width="44.7109375" style="18" customWidth="1"/>
    <col min="5892" max="5892" width="15.140625" style="18" bestFit="1" customWidth="1"/>
    <col min="5893" max="5893" width="17.28515625" style="18" customWidth="1"/>
    <col min="5894" max="5894" width="16.7109375" style="18" customWidth="1"/>
    <col min="5895" max="5896" width="11.42578125" style="18"/>
    <col min="5897" max="5897" width="22.85546875" style="18" bestFit="1" customWidth="1"/>
    <col min="5898" max="5898" width="17" style="18" bestFit="1" customWidth="1"/>
    <col min="5899" max="6142" width="11.42578125" style="18"/>
    <col min="6143" max="6144" width="4.28515625" style="18" customWidth="1"/>
    <col min="6145" max="6145" width="5.5703125" style="18" customWidth="1"/>
    <col min="6146" max="6146" width="5.28515625" style="18" customWidth="1"/>
    <col min="6147" max="6147" width="44.7109375" style="18" customWidth="1"/>
    <col min="6148" max="6148" width="15.140625" style="18" bestFit="1" customWidth="1"/>
    <col min="6149" max="6149" width="17.28515625" style="18" customWidth="1"/>
    <col min="6150" max="6150" width="16.7109375" style="18" customWidth="1"/>
    <col min="6151" max="6152" width="11.42578125" style="18"/>
    <col min="6153" max="6153" width="22.85546875" style="18" bestFit="1" customWidth="1"/>
    <col min="6154" max="6154" width="17" style="18" bestFit="1" customWidth="1"/>
    <col min="6155" max="6398" width="11.42578125" style="18"/>
    <col min="6399" max="6400" width="4.28515625" style="18" customWidth="1"/>
    <col min="6401" max="6401" width="5.5703125" style="18" customWidth="1"/>
    <col min="6402" max="6402" width="5.28515625" style="18" customWidth="1"/>
    <col min="6403" max="6403" width="44.7109375" style="18" customWidth="1"/>
    <col min="6404" max="6404" width="15.140625" style="18" bestFit="1" customWidth="1"/>
    <col min="6405" max="6405" width="17.28515625" style="18" customWidth="1"/>
    <col min="6406" max="6406" width="16.7109375" style="18" customWidth="1"/>
    <col min="6407" max="6408" width="11.42578125" style="18"/>
    <col min="6409" max="6409" width="22.85546875" style="18" bestFit="1" customWidth="1"/>
    <col min="6410" max="6410" width="17" style="18" bestFit="1" customWidth="1"/>
    <col min="6411" max="6654" width="11.42578125" style="18"/>
    <col min="6655" max="6656" width="4.28515625" style="18" customWidth="1"/>
    <col min="6657" max="6657" width="5.5703125" style="18" customWidth="1"/>
    <col min="6658" max="6658" width="5.28515625" style="18" customWidth="1"/>
    <col min="6659" max="6659" width="44.7109375" style="18" customWidth="1"/>
    <col min="6660" max="6660" width="15.140625" style="18" bestFit="1" customWidth="1"/>
    <col min="6661" max="6661" width="17.28515625" style="18" customWidth="1"/>
    <col min="6662" max="6662" width="16.7109375" style="18" customWidth="1"/>
    <col min="6663" max="6664" width="11.42578125" style="18"/>
    <col min="6665" max="6665" width="22.85546875" style="18" bestFit="1" customWidth="1"/>
    <col min="6666" max="6666" width="17" style="18" bestFit="1" customWidth="1"/>
    <col min="6667" max="6910" width="11.42578125" style="18"/>
    <col min="6911" max="6912" width="4.28515625" style="18" customWidth="1"/>
    <col min="6913" max="6913" width="5.5703125" style="18" customWidth="1"/>
    <col min="6914" max="6914" width="5.28515625" style="18" customWidth="1"/>
    <col min="6915" max="6915" width="44.7109375" style="18" customWidth="1"/>
    <col min="6916" max="6916" width="15.140625" style="18" bestFit="1" customWidth="1"/>
    <col min="6917" max="6917" width="17.28515625" style="18" customWidth="1"/>
    <col min="6918" max="6918" width="16.7109375" style="18" customWidth="1"/>
    <col min="6919" max="6920" width="11.42578125" style="18"/>
    <col min="6921" max="6921" width="22.85546875" style="18" bestFit="1" customWidth="1"/>
    <col min="6922" max="6922" width="17" style="18" bestFit="1" customWidth="1"/>
    <col min="6923" max="7166" width="11.42578125" style="18"/>
    <col min="7167" max="7168" width="4.28515625" style="18" customWidth="1"/>
    <col min="7169" max="7169" width="5.5703125" style="18" customWidth="1"/>
    <col min="7170" max="7170" width="5.28515625" style="18" customWidth="1"/>
    <col min="7171" max="7171" width="44.7109375" style="18" customWidth="1"/>
    <col min="7172" max="7172" width="15.140625" style="18" bestFit="1" customWidth="1"/>
    <col min="7173" max="7173" width="17.28515625" style="18" customWidth="1"/>
    <col min="7174" max="7174" width="16.7109375" style="18" customWidth="1"/>
    <col min="7175" max="7176" width="11.42578125" style="18"/>
    <col min="7177" max="7177" width="22.85546875" style="18" bestFit="1" customWidth="1"/>
    <col min="7178" max="7178" width="17" style="18" bestFit="1" customWidth="1"/>
    <col min="7179" max="7422" width="11.42578125" style="18"/>
    <col min="7423" max="7424" width="4.28515625" style="18" customWidth="1"/>
    <col min="7425" max="7425" width="5.5703125" style="18" customWidth="1"/>
    <col min="7426" max="7426" width="5.28515625" style="18" customWidth="1"/>
    <col min="7427" max="7427" width="44.7109375" style="18" customWidth="1"/>
    <col min="7428" max="7428" width="15.140625" style="18" bestFit="1" customWidth="1"/>
    <col min="7429" max="7429" width="17.28515625" style="18" customWidth="1"/>
    <col min="7430" max="7430" width="16.7109375" style="18" customWidth="1"/>
    <col min="7431" max="7432" width="11.42578125" style="18"/>
    <col min="7433" max="7433" width="22.85546875" style="18" bestFit="1" customWidth="1"/>
    <col min="7434" max="7434" width="17" style="18" bestFit="1" customWidth="1"/>
    <col min="7435" max="7678" width="11.42578125" style="18"/>
    <col min="7679" max="7680" width="4.28515625" style="18" customWidth="1"/>
    <col min="7681" max="7681" width="5.5703125" style="18" customWidth="1"/>
    <col min="7682" max="7682" width="5.28515625" style="18" customWidth="1"/>
    <col min="7683" max="7683" width="44.7109375" style="18" customWidth="1"/>
    <col min="7684" max="7684" width="15.140625" style="18" bestFit="1" customWidth="1"/>
    <col min="7685" max="7685" width="17.28515625" style="18" customWidth="1"/>
    <col min="7686" max="7686" width="16.7109375" style="18" customWidth="1"/>
    <col min="7687" max="7688" width="11.42578125" style="18"/>
    <col min="7689" max="7689" width="22.85546875" style="18" bestFit="1" customWidth="1"/>
    <col min="7690" max="7690" width="17" style="18" bestFit="1" customWidth="1"/>
    <col min="7691" max="7934" width="11.42578125" style="18"/>
    <col min="7935" max="7936" width="4.28515625" style="18" customWidth="1"/>
    <col min="7937" max="7937" width="5.5703125" style="18" customWidth="1"/>
    <col min="7938" max="7938" width="5.28515625" style="18" customWidth="1"/>
    <col min="7939" max="7939" width="44.7109375" style="18" customWidth="1"/>
    <col min="7940" max="7940" width="15.140625" style="18" bestFit="1" customWidth="1"/>
    <col min="7941" max="7941" width="17.28515625" style="18" customWidth="1"/>
    <col min="7942" max="7942" width="16.7109375" style="18" customWidth="1"/>
    <col min="7943" max="7944" width="11.42578125" style="18"/>
    <col min="7945" max="7945" width="22.85546875" style="18" bestFit="1" customWidth="1"/>
    <col min="7946" max="7946" width="17" style="18" bestFit="1" customWidth="1"/>
    <col min="7947" max="8190" width="11.42578125" style="18"/>
    <col min="8191" max="8192" width="4.28515625" style="18" customWidth="1"/>
    <col min="8193" max="8193" width="5.5703125" style="18" customWidth="1"/>
    <col min="8194" max="8194" width="5.28515625" style="18" customWidth="1"/>
    <col min="8195" max="8195" width="44.7109375" style="18" customWidth="1"/>
    <col min="8196" max="8196" width="15.140625" style="18" bestFit="1" customWidth="1"/>
    <col min="8197" max="8197" width="17.28515625" style="18" customWidth="1"/>
    <col min="8198" max="8198" width="16.7109375" style="18" customWidth="1"/>
    <col min="8199" max="8200" width="11.42578125" style="18"/>
    <col min="8201" max="8201" width="22.85546875" style="18" bestFit="1" customWidth="1"/>
    <col min="8202" max="8202" width="17" style="18" bestFit="1" customWidth="1"/>
    <col min="8203" max="8446" width="11.42578125" style="18"/>
    <col min="8447" max="8448" width="4.28515625" style="18" customWidth="1"/>
    <col min="8449" max="8449" width="5.5703125" style="18" customWidth="1"/>
    <col min="8450" max="8450" width="5.28515625" style="18" customWidth="1"/>
    <col min="8451" max="8451" width="44.7109375" style="18" customWidth="1"/>
    <col min="8452" max="8452" width="15.140625" style="18" bestFit="1" customWidth="1"/>
    <col min="8453" max="8453" width="17.28515625" style="18" customWidth="1"/>
    <col min="8454" max="8454" width="16.7109375" style="18" customWidth="1"/>
    <col min="8455" max="8456" width="11.42578125" style="18"/>
    <col min="8457" max="8457" width="22.85546875" style="18" bestFit="1" customWidth="1"/>
    <col min="8458" max="8458" width="17" style="18" bestFit="1" customWidth="1"/>
    <col min="8459" max="8702" width="11.42578125" style="18"/>
    <col min="8703" max="8704" width="4.28515625" style="18" customWidth="1"/>
    <col min="8705" max="8705" width="5.5703125" style="18" customWidth="1"/>
    <col min="8706" max="8706" width="5.28515625" style="18" customWidth="1"/>
    <col min="8707" max="8707" width="44.7109375" style="18" customWidth="1"/>
    <col min="8708" max="8708" width="15.140625" style="18" bestFit="1" customWidth="1"/>
    <col min="8709" max="8709" width="17.28515625" style="18" customWidth="1"/>
    <col min="8710" max="8710" width="16.7109375" style="18" customWidth="1"/>
    <col min="8711" max="8712" width="11.42578125" style="18"/>
    <col min="8713" max="8713" width="22.85546875" style="18" bestFit="1" customWidth="1"/>
    <col min="8714" max="8714" width="17" style="18" bestFit="1" customWidth="1"/>
    <col min="8715" max="8958" width="11.42578125" style="18"/>
    <col min="8959" max="8960" width="4.28515625" style="18" customWidth="1"/>
    <col min="8961" max="8961" width="5.5703125" style="18" customWidth="1"/>
    <col min="8962" max="8962" width="5.28515625" style="18" customWidth="1"/>
    <col min="8963" max="8963" width="44.7109375" style="18" customWidth="1"/>
    <col min="8964" max="8964" width="15.140625" style="18" bestFit="1" customWidth="1"/>
    <col min="8965" max="8965" width="17.28515625" style="18" customWidth="1"/>
    <col min="8966" max="8966" width="16.7109375" style="18" customWidth="1"/>
    <col min="8967" max="8968" width="11.42578125" style="18"/>
    <col min="8969" max="8969" width="22.85546875" style="18" bestFit="1" customWidth="1"/>
    <col min="8970" max="8970" width="17" style="18" bestFit="1" customWidth="1"/>
    <col min="8971" max="9214" width="11.42578125" style="18"/>
    <col min="9215" max="9216" width="4.28515625" style="18" customWidth="1"/>
    <col min="9217" max="9217" width="5.5703125" style="18" customWidth="1"/>
    <col min="9218" max="9218" width="5.28515625" style="18" customWidth="1"/>
    <col min="9219" max="9219" width="44.7109375" style="18" customWidth="1"/>
    <col min="9220" max="9220" width="15.140625" style="18" bestFit="1" customWidth="1"/>
    <col min="9221" max="9221" width="17.28515625" style="18" customWidth="1"/>
    <col min="9222" max="9222" width="16.7109375" style="18" customWidth="1"/>
    <col min="9223" max="9224" width="11.42578125" style="18"/>
    <col min="9225" max="9225" width="22.85546875" style="18" bestFit="1" customWidth="1"/>
    <col min="9226" max="9226" width="17" style="18" bestFit="1" customWidth="1"/>
    <col min="9227" max="9470" width="11.42578125" style="18"/>
    <col min="9471" max="9472" width="4.28515625" style="18" customWidth="1"/>
    <col min="9473" max="9473" width="5.5703125" style="18" customWidth="1"/>
    <col min="9474" max="9474" width="5.28515625" style="18" customWidth="1"/>
    <col min="9475" max="9475" width="44.7109375" style="18" customWidth="1"/>
    <col min="9476" max="9476" width="15.140625" style="18" bestFit="1" customWidth="1"/>
    <col min="9477" max="9477" width="17.28515625" style="18" customWidth="1"/>
    <col min="9478" max="9478" width="16.7109375" style="18" customWidth="1"/>
    <col min="9479" max="9480" width="11.42578125" style="18"/>
    <col min="9481" max="9481" width="22.85546875" style="18" bestFit="1" customWidth="1"/>
    <col min="9482" max="9482" width="17" style="18" bestFit="1" customWidth="1"/>
    <col min="9483" max="9726" width="11.42578125" style="18"/>
    <col min="9727" max="9728" width="4.28515625" style="18" customWidth="1"/>
    <col min="9729" max="9729" width="5.5703125" style="18" customWidth="1"/>
    <col min="9730" max="9730" width="5.28515625" style="18" customWidth="1"/>
    <col min="9731" max="9731" width="44.7109375" style="18" customWidth="1"/>
    <col min="9732" max="9732" width="15.140625" style="18" bestFit="1" customWidth="1"/>
    <col min="9733" max="9733" width="17.28515625" style="18" customWidth="1"/>
    <col min="9734" max="9734" width="16.7109375" style="18" customWidth="1"/>
    <col min="9735" max="9736" width="11.42578125" style="18"/>
    <col min="9737" max="9737" width="22.85546875" style="18" bestFit="1" customWidth="1"/>
    <col min="9738" max="9738" width="17" style="18" bestFit="1" customWidth="1"/>
    <col min="9739" max="9982" width="11.42578125" style="18"/>
    <col min="9983" max="9984" width="4.28515625" style="18" customWidth="1"/>
    <col min="9985" max="9985" width="5.5703125" style="18" customWidth="1"/>
    <col min="9986" max="9986" width="5.28515625" style="18" customWidth="1"/>
    <col min="9987" max="9987" width="44.7109375" style="18" customWidth="1"/>
    <col min="9988" max="9988" width="15.140625" style="18" bestFit="1" customWidth="1"/>
    <col min="9989" max="9989" width="17.28515625" style="18" customWidth="1"/>
    <col min="9990" max="9990" width="16.7109375" style="18" customWidth="1"/>
    <col min="9991" max="9992" width="11.42578125" style="18"/>
    <col min="9993" max="9993" width="22.85546875" style="18" bestFit="1" customWidth="1"/>
    <col min="9994" max="9994" width="17" style="18" bestFit="1" customWidth="1"/>
    <col min="9995" max="10238" width="11.42578125" style="18"/>
    <col min="10239" max="10240" width="4.28515625" style="18" customWidth="1"/>
    <col min="10241" max="10241" width="5.5703125" style="18" customWidth="1"/>
    <col min="10242" max="10242" width="5.28515625" style="18" customWidth="1"/>
    <col min="10243" max="10243" width="44.7109375" style="18" customWidth="1"/>
    <col min="10244" max="10244" width="15.140625" style="18" bestFit="1" customWidth="1"/>
    <col min="10245" max="10245" width="17.28515625" style="18" customWidth="1"/>
    <col min="10246" max="10246" width="16.7109375" style="18" customWidth="1"/>
    <col min="10247" max="10248" width="11.42578125" style="18"/>
    <col min="10249" max="10249" width="22.85546875" style="18" bestFit="1" customWidth="1"/>
    <col min="10250" max="10250" width="17" style="18" bestFit="1" customWidth="1"/>
    <col min="10251" max="10494" width="11.42578125" style="18"/>
    <col min="10495" max="10496" width="4.28515625" style="18" customWidth="1"/>
    <col min="10497" max="10497" width="5.5703125" style="18" customWidth="1"/>
    <col min="10498" max="10498" width="5.28515625" style="18" customWidth="1"/>
    <col min="10499" max="10499" width="44.7109375" style="18" customWidth="1"/>
    <col min="10500" max="10500" width="15.140625" style="18" bestFit="1" customWidth="1"/>
    <col min="10501" max="10501" width="17.28515625" style="18" customWidth="1"/>
    <col min="10502" max="10502" width="16.7109375" style="18" customWidth="1"/>
    <col min="10503" max="10504" width="11.42578125" style="18"/>
    <col min="10505" max="10505" width="22.85546875" style="18" bestFit="1" customWidth="1"/>
    <col min="10506" max="10506" width="17" style="18" bestFit="1" customWidth="1"/>
    <col min="10507" max="10750" width="11.42578125" style="18"/>
    <col min="10751" max="10752" width="4.28515625" style="18" customWidth="1"/>
    <col min="10753" max="10753" width="5.5703125" style="18" customWidth="1"/>
    <col min="10754" max="10754" width="5.28515625" style="18" customWidth="1"/>
    <col min="10755" max="10755" width="44.7109375" style="18" customWidth="1"/>
    <col min="10756" max="10756" width="15.140625" style="18" bestFit="1" customWidth="1"/>
    <col min="10757" max="10757" width="17.28515625" style="18" customWidth="1"/>
    <col min="10758" max="10758" width="16.7109375" style="18" customWidth="1"/>
    <col min="10759" max="10760" width="11.42578125" style="18"/>
    <col min="10761" max="10761" width="22.85546875" style="18" bestFit="1" customWidth="1"/>
    <col min="10762" max="10762" width="17" style="18" bestFit="1" customWidth="1"/>
    <col min="10763" max="11006" width="11.42578125" style="18"/>
    <col min="11007" max="11008" width="4.28515625" style="18" customWidth="1"/>
    <col min="11009" max="11009" width="5.5703125" style="18" customWidth="1"/>
    <col min="11010" max="11010" width="5.28515625" style="18" customWidth="1"/>
    <col min="11011" max="11011" width="44.7109375" style="18" customWidth="1"/>
    <col min="11012" max="11012" width="15.140625" style="18" bestFit="1" customWidth="1"/>
    <col min="11013" max="11013" width="17.28515625" style="18" customWidth="1"/>
    <col min="11014" max="11014" width="16.7109375" style="18" customWidth="1"/>
    <col min="11015" max="11016" width="11.42578125" style="18"/>
    <col min="11017" max="11017" width="22.85546875" style="18" bestFit="1" customWidth="1"/>
    <col min="11018" max="11018" width="17" style="18" bestFit="1" customWidth="1"/>
    <col min="11019" max="11262" width="11.42578125" style="18"/>
    <col min="11263" max="11264" width="4.28515625" style="18" customWidth="1"/>
    <col min="11265" max="11265" width="5.5703125" style="18" customWidth="1"/>
    <col min="11266" max="11266" width="5.28515625" style="18" customWidth="1"/>
    <col min="11267" max="11267" width="44.7109375" style="18" customWidth="1"/>
    <col min="11268" max="11268" width="15.140625" style="18" bestFit="1" customWidth="1"/>
    <col min="11269" max="11269" width="17.28515625" style="18" customWidth="1"/>
    <col min="11270" max="11270" width="16.7109375" style="18" customWidth="1"/>
    <col min="11271" max="11272" width="11.42578125" style="18"/>
    <col min="11273" max="11273" width="22.85546875" style="18" bestFit="1" customWidth="1"/>
    <col min="11274" max="11274" width="17" style="18" bestFit="1" customWidth="1"/>
    <col min="11275" max="11518" width="11.42578125" style="18"/>
    <col min="11519" max="11520" width="4.28515625" style="18" customWidth="1"/>
    <col min="11521" max="11521" width="5.5703125" style="18" customWidth="1"/>
    <col min="11522" max="11522" width="5.28515625" style="18" customWidth="1"/>
    <col min="11523" max="11523" width="44.7109375" style="18" customWidth="1"/>
    <col min="11524" max="11524" width="15.140625" style="18" bestFit="1" customWidth="1"/>
    <col min="11525" max="11525" width="17.28515625" style="18" customWidth="1"/>
    <col min="11526" max="11526" width="16.7109375" style="18" customWidth="1"/>
    <col min="11527" max="11528" width="11.42578125" style="18"/>
    <col min="11529" max="11529" width="22.85546875" style="18" bestFit="1" customWidth="1"/>
    <col min="11530" max="11530" width="17" style="18" bestFit="1" customWidth="1"/>
    <col min="11531" max="11774" width="11.42578125" style="18"/>
    <col min="11775" max="11776" width="4.28515625" style="18" customWidth="1"/>
    <col min="11777" max="11777" width="5.5703125" style="18" customWidth="1"/>
    <col min="11778" max="11778" width="5.28515625" style="18" customWidth="1"/>
    <col min="11779" max="11779" width="44.7109375" style="18" customWidth="1"/>
    <col min="11780" max="11780" width="15.140625" style="18" bestFit="1" customWidth="1"/>
    <col min="11781" max="11781" width="17.28515625" style="18" customWidth="1"/>
    <col min="11782" max="11782" width="16.7109375" style="18" customWidth="1"/>
    <col min="11783" max="11784" width="11.42578125" style="18"/>
    <col min="11785" max="11785" width="22.85546875" style="18" bestFit="1" customWidth="1"/>
    <col min="11786" max="11786" width="17" style="18" bestFit="1" customWidth="1"/>
    <col min="11787" max="12030" width="11.42578125" style="18"/>
    <col min="12031" max="12032" width="4.28515625" style="18" customWidth="1"/>
    <col min="12033" max="12033" width="5.5703125" style="18" customWidth="1"/>
    <col min="12034" max="12034" width="5.28515625" style="18" customWidth="1"/>
    <col min="12035" max="12035" width="44.7109375" style="18" customWidth="1"/>
    <col min="12036" max="12036" width="15.140625" style="18" bestFit="1" customWidth="1"/>
    <col min="12037" max="12037" width="17.28515625" style="18" customWidth="1"/>
    <col min="12038" max="12038" width="16.7109375" style="18" customWidth="1"/>
    <col min="12039" max="12040" width="11.42578125" style="18"/>
    <col min="12041" max="12041" width="22.85546875" style="18" bestFit="1" customWidth="1"/>
    <col min="12042" max="12042" width="17" style="18" bestFit="1" customWidth="1"/>
    <col min="12043" max="12286" width="11.42578125" style="18"/>
    <col min="12287" max="12288" width="4.28515625" style="18" customWidth="1"/>
    <col min="12289" max="12289" width="5.5703125" style="18" customWidth="1"/>
    <col min="12290" max="12290" width="5.28515625" style="18" customWidth="1"/>
    <col min="12291" max="12291" width="44.7109375" style="18" customWidth="1"/>
    <col min="12292" max="12292" width="15.140625" style="18" bestFit="1" customWidth="1"/>
    <col min="12293" max="12293" width="17.28515625" style="18" customWidth="1"/>
    <col min="12294" max="12294" width="16.7109375" style="18" customWidth="1"/>
    <col min="12295" max="12296" width="11.42578125" style="18"/>
    <col min="12297" max="12297" width="22.85546875" style="18" bestFit="1" customWidth="1"/>
    <col min="12298" max="12298" width="17" style="18" bestFit="1" customWidth="1"/>
    <col min="12299" max="12542" width="11.42578125" style="18"/>
    <col min="12543" max="12544" width="4.28515625" style="18" customWidth="1"/>
    <col min="12545" max="12545" width="5.5703125" style="18" customWidth="1"/>
    <col min="12546" max="12546" width="5.28515625" style="18" customWidth="1"/>
    <col min="12547" max="12547" width="44.7109375" style="18" customWidth="1"/>
    <col min="12548" max="12548" width="15.140625" style="18" bestFit="1" customWidth="1"/>
    <col min="12549" max="12549" width="17.28515625" style="18" customWidth="1"/>
    <col min="12550" max="12550" width="16.7109375" style="18" customWidth="1"/>
    <col min="12551" max="12552" width="11.42578125" style="18"/>
    <col min="12553" max="12553" width="22.85546875" style="18" bestFit="1" customWidth="1"/>
    <col min="12554" max="12554" width="17" style="18" bestFit="1" customWidth="1"/>
    <col min="12555" max="12798" width="11.42578125" style="18"/>
    <col min="12799" max="12800" width="4.28515625" style="18" customWidth="1"/>
    <col min="12801" max="12801" width="5.5703125" style="18" customWidth="1"/>
    <col min="12802" max="12802" width="5.28515625" style="18" customWidth="1"/>
    <col min="12803" max="12803" width="44.7109375" style="18" customWidth="1"/>
    <col min="12804" max="12804" width="15.140625" style="18" bestFit="1" customWidth="1"/>
    <col min="12805" max="12805" width="17.28515625" style="18" customWidth="1"/>
    <col min="12806" max="12806" width="16.7109375" style="18" customWidth="1"/>
    <col min="12807" max="12808" width="11.42578125" style="18"/>
    <col min="12809" max="12809" width="22.85546875" style="18" bestFit="1" customWidth="1"/>
    <col min="12810" max="12810" width="17" style="18" bestFit="1" customWidth="1"/>
    <col min="12811" max="13054" width="11.42578125" style="18"/>
    <col min="13055" max="13056" width="4.28515625" style="18" customWidth="1"/>
    <col min="13057" max="13057" width="5.5703125" style="18" customWidth="1"/>
    <col min="13058" max="13058" width="5.28515625" style="18" customWidth="1"/>
    <col min="13059" max="13059" width="44.7109375" style="18" customWidth="1"/>
    <col min="13060" max="13060" width="15.140625" style="18" bestFit="1" customWidth="1"/>
    <col min="13061" max="13061" width="17.28515625" style="18" customWidth="1"/>
    <col min="13062" max="13062" width="16.7109375" style="18" customWidth="1"/>
    <col min="13063" max="13064" width="11.42578125" style="18"/>
    <col min="13065" max="13065" width="22.85546875" style="18" bestFit="1" customWidth="1"/>
    <col min="13066" max="13066" width="17" style="18" bestFit="1" customWidth="1"/>
    <col min="13067" max="13310" width="11.42578125" style="18"/>
    <col min="13311" max="13312" width="4.28515625" style="18" customWidth="1"/>
    <col min="13313" max="13313" width="5.5703125" style="18" customWidth="1"/>
    <col min="13314" max="13314" width="5.28515625" style="18" customWidth="1"/>
    <col min="13315" max="13315" width="44.7109375" style="18" customWidth="1"/>
    <col min="13316" max="13316" width="15.140625" style="18" bestFit="1" customWidth="1"/>
    <col min="13317" max="13317" width="17.28515625" style="18" customWidth="1"/>
    <col min="13318" max="13318" width="16.7109375" style="18" customWidth="1"/>
    <col min="13319" max="13320" width="11.42578125" style="18"/>
    <col min="13321" max="13321" width="22.85546875" style="18" bestFit="1" customWidth="1"/>
    <col min="13322" max="13322" width="17" style="18" bestFit="1" customWidth="1"/>
    <col min="13323" max="13566" width="11.42578125" style="18"/>
    <col min="13567" max="13568" width="4.28515625" style="18" customWidth="1"/>
    <col min="13569" max="13569" width="5.5703125" style="18" customWidth="1"/>
    <col min="13570" max="13570" width="5.28515625" style="18" customWidth="1"/>
    <col min="13571" max="13571" width="44.7109375" style="18" customWidth="1"/>
    <col min="13572" max="13572" width="15.140625" style="18" bestFit="1" customWidth="1"/>
    <col min="13573" max="13573" width="17.28515625" style="18" customWidth="1"/>
    <col min="13574" max="13574" width="16.7109375" style="18" customWidth="1"/>
    <col min="13575" max="13576" width="11.42578125" style="18"/>
    <col min="13577" max="13577" width="22.85546875" style="18" bestFit="1" customWidth="1"/>
    <col min="13578" max="13578" width="17" style="18" bestFit="1" customWidth="1"/>
    <col min="13579" max="13822" width="11.42578125" style="18"/>
    <col min="13823" max="13824" width="4.28515625" style="18" customWidth="1"/>
    <col min="13825" max="13825" width="5.5703125" style="18" customWidth="1"/>
    <col min="13826" max="13826" width="5.28515625" style="18" customWidth="1"/>
    <col min="13827" max="13827" width="44.7109375" style="18" customWidth="1"/>
    <col min="13828" max="13828" width="15.140625" style="18" bestFit="1" customWidth="1"/>
    <col min="13829" max="13829" width="17.28515625" style="18" customWidth="1"/>
    <col min="13830" max="13830" width="16.7109375" style="18" customWidth="1"/>
    <col min="13831" max="13832" width="11.42578125" style="18"/>
    <col min="13833" max="13833" width="22.85546875" style="18" bestFit="1" customWidth="1"/>
    <col min="13834" max="13834" width="17" style="18" bestFit="1" customWidth="1"/>
    <col min="13835" max="14078" width="11.42578125" style="18"/>
    <col min="14079" max="14080" width="4.28515625" style="18" customWidth="1"/>
    <col min="14081" max="14081" width="5.5703125" style="18" customWidth="1"/>
    <col min="14082" max="14082" width="5.28515625" style="18" customWidth="1"/>
    <col min="14083" max="14083" width="44.7109375" style="18" customWidth="1"/>
    <col min="14084" max="14084" width="15.140625" style="18" bestFit="1" customWidth="1"/>
    <col min="14085" max="14085" width="17.28515625" style="18" customWidth="1"/>
    <col min="14086" max="14086" width="16.7109375" style="18" customWidth="1"/>
    <col min="14087" max="14088" width="11.42578125" style="18"/>
    <col min="14089" max="14089" width="22.85546875" style="18" bestFit="1" customWidth="1"/>
    <col min="14090" max="14090" width="17" style="18" bestFit="1" customWidth="1"/>
    <col min="14091" max="14334" width="11.42578125" style="18"/>
    <col min="14335" max="14336" width="4.28515625" style="18" customWidth="1"/>
    <col min="14337" max="14337" width="5.5703125" style="18" customWidth="1"/>
    <col min="14338" max="14338" width="5.28515625" style="18" customWidth="1"/>
    <col min="14339" max="14339" width="44.7109375" style="18" customWidth="1"/>
    <col min="14340" max="14340" width="15.140625" style="18" bestFit="1" customWidth="1"/>
    <col min="14341" max="14341" width="17.28515625" style="18" customWidth="1"/>
    <col min="14342" max="14342" width="16.7109375" style="18" customWidth="1"/>
    <col min="14343" max="14344" width="11.42578125" style="18"/>
    <col min="14345" max="14345" width="22.85546875" style="18" bestFit="1" customWidth="1"/>
    <col min="14346" max="14346" width="17" style="18" bestFit="1" customWidth="1"/>
    <col min="14347" max="14590" width="11.42578125" style="18"/>
    <col min="14591" max="14592" width="4.28515625" style="18" customWidth="1"/>
    <col min="14593" max="14593" width="5.5703125" style="18" customWidth="1"/>
    <col min="14594" max="14594" width="5.28515625" style="18" customWidth="1"/>
    <col min="14595" max="14595" width="44.7109375" style="18" customWidth="1"/>
    <col min="14596" max="14596" width="15.140625" style="18" bestFit="1" customWidth="1"/>
    <col min="14597" max="14597" width="17.28515625" style="18" customWidth="1"/>
    <col min="14598" max="14598" width="16.7109375" style="18" customWidth="1"/>
    <col min="14599" max="14600" width="11.42578125" style="18"/>
    <col min="14601" max="14601" width="22.85546875" style="18" bestFit="1" customWidth="1"/>
    <col min="14602" max="14602" width="17" style="18" bestFit="1" customWidth="1"/>
    <col min="14603" max="14846" width="11.42578125" style="18"/>
    <col min="14847" max="14848" width="4.28515625" style="18" customWidth="1"/>
    <col min="14849" max="14849" width="5.5703125" style="18" customWidth="1"/>
    <col min="14850" max="14850" width="5.28515625" style="18" customWidth="1"/>
    <col min="14851" max="14851" width="44.7109375" style="18" customWidth="1"/>
    <col min="14852" max="14852" width="15.140625" style="18" bestFit="1" customWidth="1"/>
    <col min="14853" max="14853" width="17.28515625" style="18" customWidth="1"/>
    <col min="14854" max="14854" width="16.7109375" style="18" customWidth="1"/>
    <col min="14855" max="14856" width="11.42578125" style="18"/>
    <col min="14857" max="14857" width="22.85546875" style="18" bestFit="1" customWidth="1"/>
    <col min="14858" max="14858" width="17" style="18" bestFit="1" customWidth="1"/>
    <col min="14859" max="15102" width="11.42578125" style="18"/>
    <col min="15103" max="15104" width="4.28515625" style="18" customWidth="1"/>
    <col min="15105" max="15105" width="5.5703125" style="18" customWidth="1"/>
    <col min="15106" max="15106" width="5.28515625" style="18" customWidth="1"/>
    <col min="15107" max="15107" width="44.7109375" style="18" customWidth="1"/>
    <col min="15108" max="15108" width="15.140625" style="18" bestFit="1" customWidth="1"/>
    <col min="15109" max="15109" width="17.28515625" style="18" customWidth="1"/>
    <col min="15110" max="15110" width="16.7109375" style="18" customWidth="1"/>
    <col min="15111" max="15112" width="11.42578125" style="18"/>
    <col min="15113" max="15113" width="22.85546875" style="18" bestFit="1" customWidth="1"/>
    <col min="15114" max="15114" width="17" style="18" bestFit="1" customWidth="1"/>
    <col min="15115" max="15358" width="11.42578125" style="18"/>
    <col min="15359" max="15360" width="4.28515625" style="18" customWidth="1"/>
    <col min="15361" max="15361" width="5.5703125" style="18" customWidth="1"/>
    <col min="15362" max="15362" width="5.28515625" style="18" customWidth="1"/>
    <col min="15363" max="15363" width="44.7109375" style="18" customWidth="1"/>
    <col min="15364" max="15364" width="15.140625" style="18" bestFit="1" customWidth="1"/>
    <col min="15365" max="15365" width="17.28515625" style="18" customWidth="1"/>
    <col min="15366" max="15366" width="16.7109375" style="18" customWidth="1"/>
    <col min="15367" max="15368" width="11.42578125" style="18"/>
    <col min="15369" max="15369" width="22.85546875" style="18" bestFit="1" customWidth="1"/>
    <col min="15370" max="15370" width="17" style="18" bestFit="1" customWidth="1"/>
    <col min="15371" max="15614" width="11.42578125" style="18"/>
    <col min="15615" max="15616" width="4.28515625" style="18" customWidth="1"/>
    <col min="15617" max="15617" width="5.5703125" style="18" customWidth="1"/>
    <col min="15618" max="15618" width="5.28515625" style="18" customWidth="1"/>
    <col min="15619" max="15619" width="44.7109375" style="18" customWidth="1"/>
    <col min="15620" max="15620" width="15.140625" style="18" bestFit="1" customWidth="1"/>
    <col min="15621" max="15621" width="17.28515625" style="18" customWidth="1"/>
    <col min="15622" max="15622" width="16.7109375" style="18" customWidth="1"/>
    <col min="15623" max="15624" width="11.42578125" style="18"/>
    <col min="15625" max="15625" width="22.85546875" style="18" bestFit="1" customWidth="1"/>
    <col min="15626" max="15626" width="17" style="18" bestFit="1" customWidth="1"/>
    <col min="15627" max="15870" width="11.42578125" style="18"/>
    <col min="15871" max="15872" width="4.28515625" style="18" customWidth="1"/>
    <col min="15873" max="15873" width="5.5703125" style="18" customWidth="1"/>
    <col min="15874" max="15874" width="5.28515625" style="18" customWidth="1"/>
    <col min="15875" max="15875" width="44.7109375" style="18" customWidth="1"/>
    <col min="15876" max="15876" width="15.140625" style="18" bestFit="1" customWidth="1"/>
    <col min="15877" max="15877" width="17.28515625" style="18" customWidth="1"/>
    <col min="15878" max="15878" width="16.7109375" style="18" customWidth="1"/>
    <col min="15879" max="15880" width="11.42578125" style="18"/>
    <col min="15881" max="15881" width="22.85546875" style="18" bestFit="1" customWidth="1"/>
    <col min="15882" max="15882" width="17" style="18" bestFit="1" customWidth="1"/>
    <col min="15883" max="16126" width="11.42578125" style="18"/>
    <col min="16127" max="16128" width="4.28515625" style="18" customWidth="1"/>
    <col min="16129" max="16129" width="5.5703125" style="18" customWidth="1"/>
    <col min="16130" max="16130" width="5.28515625" style="18" customWidth="1"/>
    <col min="16131" max="16131" width="44.7109375" style="18" customWidth="1"/>
    <col min="16132" max="16132" width="15.140625" style="18" bestFit="1" customWidth="1"/>
    <col min="16133" max="16133" width="17.28515625" style="18" customWidth="1"/>
    <col min="16134" max="16134" width="16.7109375" style="18" customWidth="1"/>
    <col min="16135" max="16136" width="11.42578125" style="18"/>
    <col min="16137" max="16137" width="22.85546875" style="18" bestFit="1" customWidth="1"/>
    <col min="16138" max="16138" width="17" style="18" bestFit="1" customWidth="1"/>
    <col min="16139" max="16384" width="11.42578125" style="18"/>
  </cols>
  <sheetData>
    <row r="20" spans="1:7" ht="48" customHeight="1" x14ac:dyDescent="0.2"/>
    <row r="21" spans="1:7" ht="75.75" customHeight="1" x14ac:dyDescent="0.2">
      <c r="A21" s="92" t="s">
        <v>157</v>
      </c>
      <c r="B21" s="92"/>
      <c r="C21" s="92"/>
      <c r="D21" s="92"/>
      <c r="E21" s="92"/>
      <c r="F21" s="92"/>
      <c r="G21" s="92"/>
    </row>
    <row r="27" spans="1:7" ht="204.75" customHeight="1" x14ac:dyDescent="0.2"/>
    <row r="35" spans="1:7" ht="15" x14ac:dyDescent="0.2">
      <c r="A35" s="93" t="s">
        <v>158</v>
      </c>
      <c r="B35" s="93"/>
      <c r="C35" s="93"/>
      <c r="D35" s="93"/>
      <c r="E35" s="93"/>
      <c r="F35" s="93"/>
      <c r="G35" s="93"/>
    </row>
  </sheetData>
  <mergeCells count="2">
    <mergeCell ref="A21:G21"/>
    <mergeCell ref="A35:G35"/>
  </mergeCells>
  <printOptions horizontalCentered="1"/>
  <pageMargins left="0.19685039370078741" right="0.19685039370078741" top="0.62992125984251968" bottom="0.43307086614173229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96B4-FFBC-4DA6-B895-ACCC548BB851}">
  <sheetPr>
    <tabColor rgb="FF00B050"/>
    <pageSetUpPr fitToPage="1"/>
  </sheetPr>
  <dimension ref="A1:M46"/>
  <sheetViews>
    <sheetView topLeftCell="B1" zoomScale="85" zoomScaleNormal="85" workbookViewId="0">
      <selection activeCell="F24" sqref="F24"/>
    </sheetView>
  </sheetViews>
  <sheetFormatPr defaultColWidth="11.42578125" defaultRowHeight="12.75" x14ac:dyDescent="0.2"/>
  <cols>
    <col min="1" max="2" width="4.28515625" style="4" customWidth="1"/>
    <col min="3" max="3" width="5.5703125" style="4" customWidth="1"/>
    <col min="4" max="4" width="5.28515625" style="14" customWidth="1"/>
    <col min="5" max="5" width="44.7109375" style="4" customWidth="1"/>
    <col min="6" max="6" width="18.140625" style="4" customWidth="1"/>
    <col min="7" max="7" width="21.42578125" style="4" bestFit="1" customWidth="1"/>
    <col min="8" max="8" width="28.28515625" style="4" customWidth="1"/>
    <col min="9" max="9" width="23.42578125" style="4" customWidth="1"/>
    <col min="10" max="10" width="11.42578125" style="4"/>
    <col min="11" max="11" width="16.28515625" style="4" bestFit="1" customWidth="1"/>
    <col min="12" max="12" width="21.7109375" style="4" bestFit="1" customWidth="1"/>
    <col min="13" max="257" width="11.42578125" style="4"/>
    <col min="258" max="259" width="4.28515625" style="4" customWidth="1"/>
    <col min="260" max="260" width="5.5703125" style="4" customWidth="1"/>
    <col min="261" max="261" width="5.28515625" style="4" customWidth="1"/>
    <col min="262" max="262" width="44.7109375" style="4" customWidth="1"/>
    <col min="263" max="263" width="17.28515625" style="4" bestFit="1" customWidth="1"/>
    <col min="264" max="264" width="20.28515625" style="4" bestFit="1" customWidth="1"/>
    <col min="265" max="265" width="16.7109375" style="4" customWidth="1"/>
    <col min="266" max="266" width="11.42578125" style="4"/>
    <col min="267" max="267" width="16.28515625" style="4" bestFit="1" customWidth="1"/>
    <col min="268" max="268" width="21.7109375" style="4" bestFit="1" customWidth="1"/>
    <col min="269" max="513" width="11.42578125" style="4"/>
    <col min="514" max="515" width="4.28515625" style="4" customWidth="1"/>
    <col min="516" max="516" width="5.5703125" style="4" customWidth="1"/>
    <col min="517" max="517" width="5.28515625" style="4" customWidth="1"/>
    <col min="518" max="518" width="44.7109375" style="4" customWidth="1"/>
    <col min="519" max="519" width="17.28515625" style="4" bestFit="1" customWidth="1"/>
    <col min="520" max="520" width="20.28515625" style="4" bestFit="1" customWidth="1"/>
    <col min="521" max="521" width="16.7109375" style="4" customWidth="1"/>
    <col min="522" max="522" width="11.42578125" style="4"/>
    <col min="523" max="523" width="16.28515625" style="4" bestFit="1" customWidth="1"/>
    <col min="524" max="524" width="21.7109375" style="4" bestFit="1" customWidth="1"/>
    <col min="525" max="769" width="11.42578125" style="4"/>
    <col min="770" max="771" width="4.28515625" style="4" customWidth="1"/>
    <col min="772" max="772" width="5.5703125" style="4" customWidth="1"/>
    <col min="773" max="773" width="5.28515625" style="4" customWidth="1"/>
    <col min="774" max="774" width="44.7109375" style="4" customWidth="1"/>
    <col min="775" max="775" width="17.28515625" style="4" bestFit="1" customWidth="1"/>
    <col min="776" max="776" width="20.28515625" style="4" bestFit="1" customWidth="1"/>
    <col min="777" max="777" width="16.7109375" style="4" customWidth="1"/>
    <col min="778" max="778" width="11.42578125" style="4"/>
    <col min="779" max="779" width="16.28515625" style="4" bestFit="1" customWidth="1"/>
    <col min="780" max="780" width="21.7109375" style="4" bestFit="1" customWidth="1"/>
    <col min="781" max="1025" width="11.42578125" style="4"/>
    <col min="1026" max="1027" width="4.28515625" style="4" customWidth="1"/>
    <col min="1028" max="1028" width="5.5703125" style="4" customWidth="1"/>
    <col min="1029" max="1029" width="5.28515625" style="4" customWidth="1"/>
    <col min="1030" max="1030" width="44.7109375" style="4" customWidth="1"/>
    <col min="1031" max="1031" width="17.28515625" style="4" bestFit="1" customWidth="1"/>
    <col min="1032" max="1032" width="20.28515625" style="4" bestFit="1" customWidth="1"/>
    <col min="1033" max="1033" width="16.7109375" style="4" customWidth="1"/>
    <col min="1034" max="1034" width="11.42578125" style="4"/>
    <col min="1035" max="1035" width="16.28515625" style="4" bestFit="1" customWidth="1"/>
    <col min="1036" max="1036" width="21.7109375" style="4" bestFit="1" customWidth="1"/>
    <col min="1037" max="1281" width="11.42578125" style="4"/>
    <col min="1282" max="1283" width="4.28515625" style="4" customWidth="1"/>
    <col min="1284" max="1284" width="5.5703125" style="4" customWidth="1"/>
    <col min="1285" max="1285" width="5.28515625" style="4" customWidth="1"/>
    <col min="1286" max="1286" width="44.7109375" style="4" customWidth="1"/>
    <col min="1287" max="1287" width="17.28515625" style="4" bestFit="1" customWidth="1"/>
    <col min="1288" max="1288" width="20.28515625" style="4" bestFit="1" customWidth="1"/>
    <col min="1289" max="1289" width="16.7109375" style="4" customWidth="1"/>
    <col min="1290" max="1290" width="11.42578125" style="4"/>
    <col min="1291" max="1291" width="16.28515625" style="4" bestFit="1" customWidth="1"/>
    <col min="1292" max="1292" width="21.7109375" style="4" bestFit="1" customWidth="1"/>
    <col min="1293" max="1537" width="11.42578125" style="4"/>
    <col min="1538" max="1539" width="4.28515625" style="4" customWidth="1"/>
    <col min="1540" max="1540" width="5.5703125" style="4" customWidth="1"/>
    <col min="1541" max="1541" width="5.28515625" style="4" customWidth="1"/>
    <col min="1542" max="1542" width="44.7109375" style="4" customWidth="1"/>
    <col min="1543" max="1543" width="17.28515625" style="4" bestFit="1" customWidth="1"/>
    <col min="1544" max="1544" width="20.28515625" style="4" bestFit="1" customWidth="1"/>
    <col min="1545" max="1545" width="16.7109375" style="4" customWidth="1"/>
    <col min="1546" max="1546" width="11.42578125" style="4"/>
    <col min="1547" max="1547" width="16.28515625" style="4" bestFit="1" customWidth="1"/>
    <col min="1548" max="1548" width="21.7109375" style="4" bestFit="1" customWidth="1"/>
    <col min="1549" max="1793" width="11.42578125" style="4"/>
    <col min="1794" max="1795" width="4.28515625" style="4" customWidth="1"/>
    <col min="1796" max="1796" width="5.5703125" style="4" customWidth="1"/>
    <col min="1797" max="1797" width="5.28515625" style="4" customWidth="1"/>
    <col min="1798" max="1798" width="44.7109375" style="4" customWidth="1"/>
    <col min="1799" max="1799" width="17.28515625" style="4" bestFit="1" customWidth="1"/>
    <col min="1800" max="1800" width="20.28515625" style="4" bestFit="1" customWidth="1"/>
    <col min="1801" max="1801" width="16.7109375" style="4" customWidth="1"/>
    <col min="1802" max="1802" width="11.42578125" style="4"/>
    <col min="1803" max="1803" width="16.28515625" style="4" bestFit="1" customWidth="1"/>
    <col min="1804" max="1804" width="21.7109375" style="4" bestFit="1" customWidth="1"/>
    <col min="1805" max="2049" width="11.42578125" style="4"/>
    <col min="2050" max="2051" width="4.28515625" style="4" customWidth="1"/>
    <col min="2052" max="2052" width="5.5703125" style="4" customWidth="1"/>
    <col min="2053" max="2053" width="5.28515625" style="4" customWidth="1"/>
    <col min="2054" max="2054" width="44.7109375" style="4" customWidth="1"/>
    <col min="2055" max="2055" width="17.28515625" style="4" bestFit="1" customWidth="1"/>
    <col min="2056" max="2056" width="20.28515625" style="4" bestFit="1" customWidth="1"/>
    <col min="2057" max="2057" width="16.7109375" style="4" customWidth="1"/>
    <col min="2058" max="2058" width="11.42578125" style="4"/>
    <col min="2059" max="2059" width="16.28515625" style="4" bestFit="1" customWidth="1"/>
    <col min="2060" max="2060" width="21.7109375" style="4" bestFit="1" customWidth="1"/>
    <col min="2061" max="2305" width="11.42578125" style="4"/>
    <col min="2306" max="2307" width="4.28515625" style="4" customWidth="1"/>
    <col min="2308" max="2308" width="5.5703125" style="4" customWidth="1"/>
    <col min="2309" max="2309" width="5.28515625" style="4" customWidth="1"/>
    <col min="2310" max="2310" width="44.7109375" style="4" customWidth="1"/>
    <col min="2311" max="2311" width="17.28515625" style="4" bestFit="1" customWidth="1"/>
    <col min="2312" max="2312" width="20.28515625" style="4" bestFit="1" customWidth="1"/>
    <col min="2313" max="2313" width="16.7109375" style="4" customWidth="1"/>
    <col min="2314" max="2314" width="11.42578125" style="4"/>
    <col min="2315" max="2315" width="16.28515625" style="4" bestFit="1" customWidth="1"/>
    <col min="2316" max="2316" width="21.7109375" style="4" bestFit="1" customWidth="1"/>
    <col min="2317" max="2561" width="11.42578125" style="4"/>
    <col min="2562" max="2563" width="4.28515625" style="4" customWidth="1"/>
    <col min="2564" max="2564" width="5.5703125" style="4" customWidth="1"/>
    <col min="2565" max="2565" width="5.28515625" style="4" customWidth="1"/>
    <col min="2566" max="2566" width="44.7109375" style="4" customWidth="1"/>
    <col min="2567" max="2567" width="17.28515625" style="4" bestFit="1" customWidth="1"/>
    <col min="2568" max="2568" width="20.28515625" style="4" bestFit="1" customWidth="1"/>
    <col min="2569" max="2569" width="16.7109375" style="4" customWidth="1"/>
    <col min="2570" max="2570" width="11.42578125" style="4"/>
    <col min="2571" max="2571" width="16.28515625" style="4" bestFit="1" customWidth="1"/>
    <col min="2572" max="2572" width="21.7109375" style="4" bestFit="1" customWidth="1"/>
    <col min="2573" max="2817" width="11.42578125" style="4"/>
    <col min="2818" max="2819" width="4.28515625" style="4" customWidth="1"/>
    <col min="2820" max="2820" width="5.5703125" style="4" customWidth="1"/>
    <col min="2821" max="2821" width="5.28515625" style="4" customWidth="1"/>
    <col min="2822" max="2822" width="44.7109375" style="4" customWidth="1"/>
    <col min="2823" max="2823" width="17.28515625" style="4" bestFit="1" customWidth="1"/>
    <col min="2824" max="2824" width="20.28515625" style="4" bestFit="1" customWidth="1"/>
    <col min="2825" max="2825" width="16.7109375" style="4" customWidth="1"/>
    <col min="2826" max="2826" width="11.42578125" style="4"/>
    <col min="2827" max="2827" width="16.28515625" style="4" bestFit="1" customWidth="1"/>
    <col min="2828" max="2828" width="21.7109375" style="4" bestFit="1" customWidth="1"/>
    <col min="2829" max="3073" width="11.42578125" style="4"/>
    <col min="3074" max="3075" width="4.28515625" style="4" customWidth="1"/>
    <col min="3076" max="3076" width="5.5703125" style="4" customWidth="1"/>
    <col min="3077" max="3077" width="5.28515625" style="4" customWidth="1"/>
    <col min="3078" max="3078" width="44.7109375" style="4" customWidth="1"/>
    <col min="3079" max="3079" width="17.28515625" style="4" bestFit="1" customWidth="1"/>
    <col min="3080" max="3080" width="20.28515625" style="4" bestFit="1" customWidth="1"/>
    <col min="3081" max="3081" width="16.7109375" style="4" customWidth="1"/>
    <col min="3082" max="3082" width="11.42578125" style="4"/>
    <col min="3083" max="3083" width="16.28515625" style="4" bestFit="1" customWidth="1"/>
    <col min="3084" max="3084" width="21.7109375" style="4" bestFit="1" customWidth="1"/>
    <col min="3085" max="3329" width="11.42578125" style="4"/>
    <col min="3330" max="3331" width="4.28515625" style="4" customWidth="1"/>
    <col min="3332" max="3332" width="5.5703125" style="4" customWidth="1"/>
    <col min="3333" max="3333" width="5.28515625" style="4" customWidth="1"/>
    <col min="3334" max="3334" width="44.7109375" style="4" customWidth="1"/>
    <col min="3335" max="3335" width="17.28515625" style="4" bestFit="1" customWidth="1"/>
    <col min="3336" max="3336" width="20.28515625" style="4" bestFit="1" customWidth="1"/>
    <col min="3337" max="3337" width="16.7109375" style="4" customWidth="1"/>
    <col min="3338" max="3338" width="11.42578125" style="4"/>
    <col min="3339" max="3339" width="16.28515625" style="4" bestFit="1" customWidth="1"/>
    <col min="3340" max="3340" width="21.7109375" style="4" bestFit="1" customWidth="1"/>
    <col min="3341" max="3585" width="11.42578125" style="4"/>
    <col min="3586" max="3587" width="4.28515625" style="4" customWidth="1"/>
    <col min="3588" max="3588" width="5.5703125" style="4" customWidth="1"/>
    <col min="3589" max="3589" width="5.28515625" style="4" customWidth="1"/>
    <col min="3590" max="3590" width="44.7109375" style="4" customWidth="1"/>
    <col min="3591" max="3591" width="17.28515625" style="4" bestFit="1" customWidth="1"/>
    <col min="3592" max="3592" width="20.28515625" style="4" bestFit="1" customWidth="1"/>
    <col min="3593" max="3593" width="16.7109375" style="4" customWidth="1"/>
    <col min="3594" max="3594" width="11.42578125" style="4"/>
    <col min="3595" max="3595" width="16.28515625" style="4" bestFit="1" customWidth="1"/>
    <col min="3596" max="3596" width="21.7109375" style="4" bestFit="1" customWidth="1"/>
    <col min="3597" max="3841" width="11.42578125" style="4"/>
    <col min="3842" max="3843" width="4.28515625" style="4" customWidth="1"/>
    <col min="3844" max="3844" width="5.5703125" style="4" customWidth="1"/>
    <col min="3845" max="3845" width="5.28515625" style="4" customWidth="1"/>
    <col min="3846" max="3846" width="44.7109375" style="4" customWidth="1"/>
    <col min="3847" max="3847" width="17.28515625" style="4" bestFit="1" customWidth="1"/>
    <col min="3848" max="3848" width="20.28515625" style="4" bestFit="1" customWidth="1"/>
    <col min="3849" max="3849" width="16.7109375" style="4" customWidth="1"/>
    <col min="3850" max="3850" width="11.42578125" style="4"/>
    <col min="3851" max="3851" width="16.28515625" style="4" bestFit="1" customWidth="1"/>
    <col min="3852" max="3852" width="21.7109375" style="4" bestFit="1" customWidth="1"/>
    <col min="3853" max="4097" width="11.42578125" style="4"/>
    <col min="4098" max="4099" width="4.28515625" style="4" customWidth="1"/>
    <col min="4100" max="4100" width="5.5703125" style="4" customWidth="1"/>
    <col min="4101" max="4101" width="5.28515625" style="4" customWidth="1"/>
    <col min="4102" max="4102" width="44.7109375" style="4" customWidth="1"/>
    <col min="4103" max="4103" width="17.28515625" style="4" bestFit="1" customWidth="1"/>
    <col min="4104" max="4104" width="20.28515625" style="4" bestFit="1" customWidth="1"/>
    <col min="4105" max="4105" width="16.7109375" style="4" customWidth="1"/>
    <col min="4106" max="4106" width="11.42578125" style="4"/>
    <col min="4107" max="4107" width="16.28515625" style="4" bestFit="1" customWidth="1"/>
    <col min="4108" max="4108" width="21.7109375" style="4" bestFit="1" customWidth="1"/>
    <col min="4109" max="4353" width="11.42578125" style="4"/>
    <col min="4354" max="4355" width="4.28515625" style="4" customWidth="1"/>
    <col min="4356" max="4356" width="5.5703125" style="4" customWidth="1"/>
    <col min="4357" max="4357" width="5.28515625" style="4" customWidth="1"/>
    <col min="4358" max="4358" width="44.7109375" style="4" customWidth="1"/>
    <col min="4359" max="4359" width="17.28515625" style="4" bestFit="1" customWidth="1"/>
    <col min="4360" max="4360" width="20.28515625" style="4" bestFit="1" customWidth="1"/>
    <col min="4361" max="4361" width="16.7109375" style="4" customWidth="1"/>
    <col min="4362" max="4362" width="11.42578125" style="4"/>
    <col min="4363" max="4363" width="16.28515625" style="4" bestFit="1" customWidth="1"/>
    <col min="4364" max="4364" width="21.7109375" style="4" bestFit="1" customWidth="1"/>
    <col min="4365" max="4609" width="11.42578125" style="4"/>
    <col min="4610" max="4611" width="4.28515625" style="4" customWidth="1"/>
    <col min="4612" max="4612" width="5.5703125" style="4" customWidth="1"/>
    <col min="4613" max="4613" width="5.28515625" style="4" customWidth="1"/>
    <col min="4614" max="4614" width="44.7109375" style="4" customWidth="1"/>
    <col min="4615" max="4615" width="17.28515625" style="4" bestFit="1" customWidth="1"/>
    <col min="4616" max="4616" width="20.28515625" style="4" bestFit="1" customWidth="1"/>
    <col min="4617" max="4617" width="16.7109375" style="4" customWidth="1"/>
    <col min="4618" max="4618" width="11.42578125" style="4"/>
    <col min="4619" max="4619" width="16.28515625" style="4" bestFit="1" customWidth="1"/>
    <col min="4620" max="4620" width="21.7109375" style="4" bestFit="1" customWidth="1"/>
    <col min="4621" max="4865" width="11.42578125" style="4"/>
    <col min="4866" max="4867" width="4.28515625" style="4" customWidth="1"/>
    <col min="4868" max="4868" width="5.5703125" style="4" customWidth="1"/>
    <col min="4869" max="4869" width="5.28515625" style="4" customWidth="1"/>
    <col min="4870" max="4870" width="44.7109375" style="4" customWidth="1"/>
    <col min="4871" max="4871" width="17.28515625" style="4" bestFit="1" customWidth="1"/>
    <col min="4872" max="4872" width="20.28515625" style="4" bestFit="1" customWidth="1"/>
    <col min="4873" max="4873" width="16.7109375" style="4" customWidth="1"/>
    <col min="4874" max="4874" width="11.42578125" style="4"/>
    <col min="4875" max="4875" width="16.28515625" style="4" bestFit="1" customWidth="1"/>
    <col min="4876" max="4876" width="21.7109375" style="4" bestFit="1" customWidth="1"/>
    <col min="4877" max="5121" width="11.42578125" style="4"/>
    <col min="5122" max="5123" width="4.28515625" style="4" customWidth="1"/>
    <col min="5124" max="5124" width="5.5703125" style="4" customWidth="1"/>
    <col min="5125" max="5125" width="5.28515625" style="4" customWidth="1"/>
    <col min="5126" max="5126" width="44.7109375" style="4" customWidth="1"/>
    <col min="5127" max="5127" width="17.28515625" style="4" bestFit="1" customWidth="1"/>
    <col min="5128" max="5128" width="20.28515625" style="4" bestFit="1" customWidth="1"/>
    <col min="5129" max="5129" width="16.7109375" style="4" customWidth="1"/>
    <col min="5130" max="5130" width="11.42578125" style="4"/>
    <col min="5131" max="5131" width="16.28515625" style="4" bestFit="1" customWidth="1"/>
    <col min="5132" max="5132" width="21.7109375" style="4" bestFit="1" customWidth="1"/>
    <col min="5133" max="5377" width="11.42578125" style="4"/>
    <col min="5378" max="5379" width="4.28515625" style="4" customWidth="1"/>
    <col min="5380" max="5380" width="5.5703125" style="4" customWidth="1"/>
    <col min="5381" max="5381" width="5.28515625" style="4" customWidth="1"/>
    <col min="5382" max="5382" width="44.7109375" style="4" customWidth="1"/>
    <col min="5383" max="5383" width="17.28515625" style="4" bestFit="1" customWidth="1"/>
    <col min="5384" max="5384" width="20.28515625" style="4" bestFit="1" customWidth="1"/>
    <col min="5385" max="5385" width="16.7109375" style="4" customWidth="1"/>
    <col min="5386" max="5386" width="11.42578125" style="4"/>
    <col min="5387" max="5387" width="16.28515625" style="4" bestFit="1" customWidth="1"/>
    <col min="5388" max="5388" width="21.7109375" style="4" bestFit="1" customWidth="1"/>
    <col min="5389" max="5633" width="11.42578125" style="4"/>
    <col min="5634" max="5635" width="4.28515625" style="4" customWidth="1"/>
    <col min="5636" max="5636" width="5.5703125" style="4" customWidth="1"/>
    <col min="5637" max="5637" width="5.28515625" style="4" customWidth="1"/>
    <col min="5638" max="5638" width="44.7109375" style="4" customWidth="1"/>
    <col min="5639" max="5639" width="17.28515625" style="4" bestFit="1" customWidth="1"/>
    <col min="5640" max="5640" width="20.28515625" style="4" bestFit="1" customWidth="1"/>
    <col min="5641" max="5641" width="16.7109375" style="4" customWidth="1"/>
    <col min="5642" max="5642" width="11.42578125" style="4"/>
    <col min="5643" max="5643" width="16.28515625" style="4" bestFit="1" customWidth="1"/>
    <col min="5644" max="5644" width="21.7109375" style="4" bestFit="1" customWidth="1"/>
    <col min="5645" max="5889" width="11.42578125" style="4"/>
    <col min="5890" max="5891" width="4.28515625" style="4" customWidth="1"/>
    <col min="5892" max="5892" width="5.5703125" style="4" customWidth="1"/>
    <col min="5893" max="5893" width="5.28515625" style="4" customWidth="1"/>
    <col min="5894" max="5894" width="44.7109375" style="4" customWidth="1"/>
    <col min="5895" max="5895" width="17.28515625" style="4" bestFit="1" customWidth="1"/>
    <col min="5896" max="5896" width="20.28515625" style="4" bestFit="1" customWidth="1"/>
    <col min="5897" max="5897" width="16.7109375" style="4" customWidth="1"/>
    <col min="5898" max="5898" width="11.42578125" style="4"/>
    <col min="5899" max="5899" width="16.28515625" style="4" bestFit="1" customWidth="1"/>
    <col min="5900" max="5900" width="21.7109375" style="4" bestFit="1" customWidth="1"/>
    <col min="5901" max="6145" width="11.42578125" style="4"/>
    <col min="6146" max="6147" width="4.28515625" style="4" customWidth="1"/>
    <col min="6148" max="6148" width="5.5703125" style="4" customWidth="1"/>
    <col min="6149" max="6149" width="5.28515625" style="4" customWidth="1"/>
    <col min="6150" max="6150" width="44.7109375" style="4" customWidth="1"/>
    <col min="6151" max="6151" width="17.28515625" style="4" bestFit="1" customWidth="1"/>
    <col min="6152" max="6152" width="20.28515625" style="4" bestFit="1" customWidth="1"/>
    <col min="6153" max="6153" width="16.7109375" style="4" customWidth="1"/>
    <col min="6154" max="6154" width="11.42578125" style="4"/>
    <col min="6155" max="6155" width="16.28515625" style="4" bestFit="1" customWidth="1"/>
    <col min="6156" max="6156" width="21.7109375" style="4" bestFit="1" customWidth="1"/>
    <col min="6157" max="6401" width="11.42578125" style="4"/>
    <col min="6402" max="6403" width="4.28515625" style="4" customWidth="1"/>
    <col min="6404" max="6404" width="5.5703125" style="4" customWidth="1"/>
    <col min="6405" max="6405" width="5.28515625" style="4" customWidth="1"/>
    <col min="6406" max="6406" width="44.7109375" style="4" customWidth="1"/>
    <col min="6407" max="6407" width="17.28515625" style="4" bestFit="1" customWidth="1"/>
    <col min="6408" max="6408" width="20.28515625" style="4" bestFit="1" customWidth="1"/>
    <col min="6409" max="6409" width="16.7109375" style="4" customWidth="1"/>
    <col min="6410" max="6410" width="11.42578125" style="4"/>
    <col min="6411" max="6411" width="16.28515625" style="4" bestFit="1" customWidth="1"/>
    <col min="6412" max="6412" width="21.7109375" style="4" bestFit="1" customWidth="1"/>
    <col min="6413" max="6657" width="11.42578125" style="4"/>
    <col min="6658" max="6659" width="4.28515625" style="4" customWidth="1"/>
    <col min="6660" max="6660" width="5.5703125" style="4" customWidth="1"/>
    <col min="6661" max="6661" width="5.28515625" style="4" customWidth="1"/>
    <col min="6662" max="6662" width="44.7109375" style="4" customWidth="1"/>
    <col min="6663" max="6663" width="17.28515625" style="4" bestFit="1" customWidth="1"/>
    <col min="6664" max="6664" width="20.28515625" style="4" bestFit="1" customWidth="1"/>
    <col min="6665" max="6665" width="16.7109375" style="4" customWidth="1"/>
    <col min="6666" max="6666" width="11.42578125" style="4"/>
    <col min="6667" max="6667" width="16.28515625" style="4" bestFit="1" customWidth="1"/>
    <col min="6668" max="6668" width="21.7109375" style="4" bestFit="1" customWidth="1"/>
    <col min="6669" max="6913" width="11.42578125" style="4"/>
    <col min="6914" max="6915" width="4.28515625" style="4" customWidth="1"/>
    <col min="6916" max="6916" width="5.5703125" style="4" customWidth="1"/>
    <col min="6917" max="6917" width="5.28515625" style="4" customWidth="1"/>
    <col min="6918" max="6918" width="44.7109375" style="4" customWidth="1"/>
    <col min="6919" max="6919" width="17.28515625" style="4" bestFit="1" customWidth="1"/>
    <col min="6920" max="6920" width="20.28515625" style="4" bestFit="1" customWidth="1"/>
    <col min="6921" max="6921" width="16.7109375" style="4" customWidth="1"/>
    <col min="6922" max="6922" width="11.42578125" style="4"/>
    <col min="6923" max="6923" width="16.28515625" style="4" bestFit="1" customWidth="1"/>
    <col min="6924" max="6924" width="21.7109375" style="4" bestFit="1" customWidth="1"/>
    <col min="6925" max="7169" width="11.42578125" style="4"/>
    <col min="7170" max="7171" width="4.28515625" style="4" customWidth="1"/>
    <col min="7172" max="7172" width="5.5703125" style="4" customWidth="1"/>
    <col min="7173" max="7173" width="5.28515625" style="4" customWidth="1"/>
    <col min="7174" max="7174" width="44.7109375" style="4" customWidth="1"/>
    <col min="7175" max="7175" width="17.28515625" style="4" bestFit="1" customWidth="1"/>
    <col min="7176" max="7176" width="20.28515625" style="4" bestFit="1" customWidth="1"/>
    <col min="7177" max="7177" width="16.7109375" style="4" customWidth="1"/>
    <col min="7178" max="7178" width="11.42578125" style="4"/>
    <col min="7179" max="7179" width="16.28515625" style="4" bestFit="1" customWidth="1"/>
    <col min="7180" max="7180" width="21.7109375" style="4" bestFit="1" customWidth="1"/>
    <col min="7181" max="7425" width="11.42578125" style="4"/>
    <col min="7426" max="7427" width="4.28515625" style="4" customWidth="1"/>
    <col min="7428" max="7428" width="5.5703125" style="4" customWidth="1"/>
    <col min="7429" max="7429" width="5.28515625" style="4" customWidth="1"/>
    <col min="7430" max="7430" width="44.7109375" style="4" customWidth="1"/>
    <col min="7431" max="7431" width="17.28515625" style="4" bestFit="1" customWidth="1"/>
    <col min="7432" max="7432" width="20.28515625" style="4" bestFit="1" customWidth="1"/>
    <col min="7433" max="7433" width="16.7109375" style="4" customWidth="1"/>
    <col min="7434" max="7434" width="11.42578125" style="4"/>
    <col min="7435" max="7435" width="16.28515625" style="4" bestFit="1" customWidth="1"/>
    <col min="7436" max="7436" width="21.7109375" style="4" bestFit="1" customWidth="1"/>
    <col min="7437" max="7681" width="11.42578125" style="4"/>
    <col min="7682" max="7683" width="4.28515625" style="4" customWidth="1"/>
    <col min="7684" max="7684" width="5.5703125" style="4" customWidth="1"/>
    <col min="7685" max="7685" width="5.28515625" style="4" customWidth="1"/>
    <col min="7686" max="7686" width="44.7109375" style="4" customWidth="1"/>
    <col min="7687" max="7687" width="17.28515625" style="4" bestFit="1" customWidth="1"/>
    <col min="7688" max="7688" width="20.28515625" style="4" bestFit="1" customWidth="1"/>
    <col min="7689" max="7689" width="16.7109375" style="4" customWidth="1"/>
    <col min="7690" max="7690" width="11.42578125" style="4"/>
    <col min="7691" max="7691" width="16.28515625" style="4" bestFit="1" customWidth="1"/>
    <col min="7692" max="7692" width="21.7109375" style="4" bestFit="1" customWidth="1"/>
    <col min="7693" max="7937" width="11.42578125" style="4"/>
    <col min="7938" max="7939" width="4.28515625" style="4" customWidth="1"/>
    <col min="7940" max="7940" width="5.5703125" style="4" customWidth="1"/>
    <col min="7941" max="7941" width="5.28515625" style="4" customWidth="1"/>
    <col min="7942" max="7942" width="44.7109375" style="4" customWidth="1"/>
    <col min="7943" max="7943" width="17.28515625" style="4" bestFit="1" customWidth="1"/>
    <col min="7944" max="7944" width="20.28515625" style="4" bestFit="1" customWidth="1"/>
    <col min="7945" max="7945" width="16.7109375" style="4" customWidth="1"/>
    <col min="7946" max="7946" width="11.42578125" style="4"/>
    <col min="7947" max="7947" width="16.28515625" style="4" bestFit="1" customWidth="1"/>
    <col min="7948" max="7948" width="21.7109375" style="4" bestFit="1" customWidth="1"/>
    <col min="7949" max="8193" width="11.42578125" style="4"/>
    <col min="8194" max="8195" width="4.28515625" style="4" customWidth="1"/>
    <col min="8196" max="8196" width="5.5703125" style="4" customWidth="1"/>
    <col min="8197" max="8197" width="5.28515625" style="4" customWidth="1"/>
    <col min="8198" max="8198" width="44.7109375" style="4" customWidth="1"/>
    <col min="8199" max="8199" width="17.28515625" style="4" bestFit="1" customWidth="1"/>
    <col min="8200" max="8200" width="20.28515625" style="4" bestFit="1" customWidth="1"/>
    <col min="8201" max="8201" width="16.7109375" style="4" customWidth="1"/>
    <col min="8202" max="8202" width="11.42578125" style="4"/>
    <col min="8203" max="8203" width="16.28515625" style="4" bestFit="1" customWidth="1"/>
    <col min="8204" max="8204" width="21.7109375" style="4" bestFit="1" customWidth="1"/>
    <col min="8205" max="8449" width="11.42578125" style="4"/>
    <col min="8450" max="8451" width="4.28515625" style="4" customWidth="1"/>
    <col min="8452" max="8452" width="5.5703125" style="4" customWidth="1"/>
    <col min="8453" max="8453" width="5.28515625" style="4" customWidth="1"/>
    <col min="8454" max="8454" width="44.7109375" style="4" customWidth="1"/>
    <col min="8455" max="8455" width="17.28515625" style="4" bestFit="1" customWidth="1"/>
    <col min="8456" max="8456" width="20.28515625" style="4" bestFit="1" customWidth="1"/>
    <col min="8457" max="8457" width="16.7109375" style="4" customWidth="1"/>
    <col min="8458" max="8458" width="11.42578125" style="4"/>
    <col min="8459" max="8459" width="16.28515625" style="4" bestFit="1" customWidth="1"/>
    <col min="8460" max="8460" width="21.7109375" style="4" bestFit="1" customWidth="1"/>
    <col min="8461" max="8705" width="11.42578125" style="4"/>
    <col min="8706" max="8707" width="4.28515625" style="4" customWidth="1"/>
    <col min="8708" max="8708" width="5.5703125" style="4" customWidth="1"/>
    <col min="8709" max="8709" width="5.28515625" style="4" customWidth="1"/>
    <col min="8710" max="8710" width="44.7109375" style="4" customWidth="1"/>
    <col min="8711" max="8711" width="17.28515625" style="4" bestFit="1" customWidth="1"/>
    <col min="8712" max="8712" width="20.28515625" style="4" bestFit="1" customWidth="1"/>
    <col min="8713" max="8713" width="16.7109375" style="4" customWidth="1"/>
    <col min="8714" max="8714" width="11.42578125" style="4"/>
    <col min="8715" max="8715" width="16.28515625" style="4" bestFit="1" customWidth="1"/>
    <col min="8716" max="8716" width="21.7109375" style="4" bestFit="1" customWidth="1"/>
    <col min="8717" max="8961" width="11.42578125" style="4"/>
    <col min="8962" max="8963" width="4.28515625" style="4" customWidth="1"/>
    <col min="8964" max="8964" width="5.5703125" style="4" customWidth="1"/>
    <col min="8965" max="8965" width="5.28515625" style="4" customWidth="1"/>
    <col min="8966" max="8966" width="44.7109375" style="4" customWidth="1"/>
    <col min="8967" max="8967" width="17.28515625" style="4" bestFit="1" customWidth="1"/>
    <col min="8968" max="8968" width="20.28515625" style="4" bestFit="1" customWidth="1"/>
    <col min="8969" max="8969" width="16.7109375" style="4" customWidth="1"/>
    <col min="8970" max="8970" width="11.42578125" style="4"/>
    <col min="8971" max="8971" width="16.28515625" style="4" bestFit="1" customWidth="1"/>
    <col min="8972" max="8972" width="21.7109375" style="4" bestFit="1" customWidth="1"/>
    <col min="8973" max="9217" width="11.42578125" style="4"/>
    <col min="9218" max="9219" width="4.28515625" style="4" customWidth="1"/>
    <col min="9220" max="9220" width="5.5703125" style="4" customWidth="1"/>
    <col min="9221" max="9221" width="5.28515625" style="4" customWidth="1"/>
    <col min="9222" max="9222" width="44.7109375" style="4" customWidth="1"/>
    <col min="9223" max="9223" width="17.28515625" style="4" bestFit="1" customWidth="1"/>
    <col min="9224" max="9224" width="20.28515625" style="4" bestFit="1" customWidth="1"/>
    <col min="9225" max="9225" width="16.7109375" style="4" customWidth="1"/>
    <col min="9226" max="9226" width="11.42578125" style="4"/>
    <col min="9227" max="9227" width="16.28515625" style="4" bestFit="1" customWidth="1"/>
    <col min="9228" max="9228" width="21.7109375" style="4" bestFit="1" customWidth="1"/>
    <col min="9229" max="9473" width="11.42578125" style="4"/>
    <col min="9474" max="9475" width="4.28515625" style="4" customWidth="1"/>
    <col min="9476" max="9476" width="5.5703125" style="4" customWidth="1"/>
    <col min="9477" max="9477" width="5.28515625" style="4" customWidth="1"/>
    <col min="9478" max="9478" width="44.7109375" style="4" customWidth="1"/>
    <col min="9479" max="9479" width="17.28515625" style="4" bestFit="1" customWidth="1"/>
    <col min="9480" max="9480" width="20.28515625" style="4" bestFit="1" customWidth="1"/>
    <col min="9481" max="9481" width="16.7109375" style="4" customWidth="1"/>
    <col min="9482" max="9482" width="11.42578125" style="4"/>
    <col min="9483" max="9483" width="16.28515625" style="4" bestFit="1" customWidth="1"/>
    <col min="9484" max="9484" width="21.7109375" style="4" bestFit="1" customWidth="1"/>
    <col min="9485" max="9729" width="11.42578125" style="4"/>
    <col min="9730" max="9731" width="4.28515625" style="4" customWidth="1"/>
    <col min="9732" max="9732" width="5.5703125" style="4" customWidth="1"/>
    <col min="9733" max="9733" width="5.28515625" style="4" customWidth="1"/>
    <col min="9734" max="9734" width="44.7109375" style="4" customWidth="1"/>
    <col min="9735" max="9735" width="17.28515625" style="4" bestFit="1" customWidth="1"/>
    <col min="9736" max="9736" width="20.28515625" style="4" bestFit="1" customWidth="1"/>
    <col min="9737" max="9737" width="16.7109375" style="4" customWidth="1"/>
    <col min="9738" max="9738" width="11.42578125" style="4"/>
    <col min="9739" max="9739" width="16.28515625" style="4" bestFit="1" customWidth="1"/>
    <col min="9740" max="9740" width="21.7109375" style="4" bestFit="1" customWidth="1"/>
    <col min="9741" max="9985" width="11.42578125" style="4"/>
    <col min="9986" max="9987" width="4.28515625" style="4" customWidth="1"/>
    <col min="9988" max="9988" width="5.5703125" style="4" customWidth="1"/>
    <col min="9989" max="9989" width="5.28515625" style="4" customWidth="1"/>
    <col min="9990" max="9990" width="44.7109375" style="4" customWidth="1"/>
    <col min="9991" max="9991" width="17.28515625" style="4" bestFit="1" customWidth="1"/>
    <col min="9992" max="9992" width="20.28515625" style="4" bestFit="1" customWidth="1"/>
    <col min="9993" max="9993" width="16.7109375" style="4" customWidth="1"/>
    <col min="9994" max="9994" width="11.42578125" style="4"/>
    <col min="9995" max="9995" width="16.28515625" style="4" bestFit="1" customWidth="1"/>
    <col min="9996" max="9996" width="21.7109375" style="4" bestFit="1" customWidth="1"/>
    <col min="9997" max="10241" width="11.42578125" style="4"/>
    <col min="10242" max="10243" width="4.28515625" style="4" customWidth="1"/>
    <col min="10244" max="10244" width="5.5703125" style="4" customWidth="1"/>
    <col min="10245" max="10245" width="5.28515625" style="4" customWidth="1"/>
    <col min="10246" max="10246" width="44.7109375" style="4" customWidth="1"/>
    <col min="10247" max="10247" width="17.28515625" style="4" bestFit="1" customWidth="1"/>
    <col min="10248" max="10248" width="20.28515625" style="4" bestFit="1" customWidth="1"/>
    <col min="10249" max="10249" width="16.7109375" style="4" customWidth="1"/>
    <col min="10250" max="10250" width="11.42578125" style="4"/>
    <col min="10251" max="10251" width="16.28515625" style="4" bestFit="1" customWidth="1"/>
    <col min="10252" max="10252" width="21.7109375" style="4" bestFit="1" customWidth="1"/>
    <col min="10253" max="10497" width="11.42578125" style="4"/>
    <col min="10498" max="10499" width="4.28515625" style="4" customWidth="1"/>
    <col min="10500" max="10500" width="5.5703125" style="4" customWidth="1"/>
    <col min="10501" max="10501" width="5.28515625" style="4" customWidth="1"/>
    <col min="10502" max="10502" width="44.7109375" style="4" customWidth="1"/>
    <col min="10503" max="10503" width="17.28515625" style="4" bestFit="1" customWidth="1"/>
    <col min="10504" max="10504" width="20.28515625" style="4" bestFit="1" customWidth="1"/>
    <col min="10505" max="10505" width="16.7109375" style="4" customWidth="1"/>
    <col min="10506" max="10506" width="11.42578125" style="4"/>
    <col min="10507" max="10507" width="16.28515625" style="4" bestFit="1" customWidth="1"/>
    <col min="10508" max="10508" width="21.7109375" style="4" bestFit="1" customWidth="1"/>
    <col min="10509" max="10753" width="11.42578125" style="4"/>
    <col min="10754" max="10755" width="4.28515625" style="4" customWidth="1"/>
    <col min="10756" max="10756" width="5.5703125" style="4" customWidth="1"/>
    <col min="10757" max="10757" width="5.28515625" style="4" customWidth="1"/>
    <col min="10758" max="10758" width="44.7109375" style="4" customWidth="1"/>
    <col min="10759" max="10759" width="17.28515625" style="4" bestFit="1" customWidth="1"/>
    <col min="10760" max="10760" width="20.28515625" style="4" bestFit="1" customWidth="1"/>
    <col min="10761" max="10761" width="16.7109375" style="4" customWidth="1"/>
    <col min="10762" max="10762" width="11.42578125" style="4"/>
    <col min="10763" max="10763" width="16.28515625" style="4" bestFit="1" customWidth="1"/>
    <col min="10764" max="10764" width="21.7109375" style="4" bestFit="1" customWidth="1"/>
    <col min="10765" max="11009" width="11.42578125" style="4"/>
    <col min="11010" max="11011" width="4.28515625" style="4" customWidth="1"/>
    <col min="11012" max="11012" width="5.5703125" style="4" customWidth="1"/>
    <col min="11013" max="11013" width="5.28515625" style="4" customWidth="1"/>
    <col min="11014" max="11014" width="44.7109375" style="4" customWidth="1"/>
    <col min="11015" max="11015" width="17.28515625" style="4" bestFit="1" customWidth="1"/>
    <col min="11016" max="11016" width="20.28515625" style="4" bestFit="1" customWidth="1"/>
    <col min="11017" max="11017" width="16.7109375" style="4" customWidth="1"/>
    <col min="11018" max="11018" width="11.42578125" style="4"/>
    <col min="11019" max="11019" width="16.28515625" style="4" bestFit="1" customWidth="1"/>
    <col min="11020" max="11020" width="21.7109375" style="4" bestFit="1" customWidth="1"/>
    <col min="11021" max="11265" width="11.42578125" style="4"/>
    <col min="11266" max="11267" width="4.28515625" style="4" customWidth="1"/>
    <col min="11268" max="11268" width="5.5703125" style="4" customWidth="1"/>
    <col min="11269" max="11269" width="5.28515625" style="4" customWidth="1"/>
    <col min="11270" max="11270" width="44.7109375" style="4" customWidth="1"/>
    <col min="11271" max="11271" width="17.28515625" style="4" bestFit="1" customWidth="1"/>
    <col min="11272" max="11272" width="20.28515625" style="4" bestFit="1" customWidth="1"/>
    <col min="11273" max="11273" width="16.7109375" style="4" customWidth="1"/>
    <col min="11274" max="11274" width="11.42578125" style="4"/>
    <col min="11275" max="11275" width="16.28515625" style="4" bestFit="1" customWidth="1"/>
    <col min="11276" max="11276" width="21.7109375" style="4" bestFit="1" customWidth="1"/>
    <col min="11277" max="11521" width="11.42578125" style="4"/>
    <col min="11522" max="11523" width="4.28515625" style="4" customWidth="1"/>
    <col min="11524" max="11524" width="5.5703125" style="4" customWidth="1"/>
    <col min="11525" max="11525" width="5.28515625" style="4" customWidth="1"/>
    <col min="11526" max="11526" width="44.7109375" style="4" customWidth="1"/>
    <col min="11527" max="11527" width="17.28515625" style="4" bestFit="1" customWidth="1"/>
    <col min="11528" max="11528" width="20.28515625" style="4" bestFit="1" customWidth="1"/>
    <col min="11529" max="11529" width="16.7109375" style="4" customWidth="1"/>
    <col min="11530" max="11530" width="11.42578125" style="4"/>
    <col min="11531" max="11531" width="16.28515625" style="4" bestFit="1" customWidth="1"/>
    <col min="11532" max="11532" width="21.7109375" style="4" bestFit="1" customWidth="1"/>
    <col min="11533" max="11777" width="11.42578125" style="4"/>
    <col min="11778" max="11779" width="4.28515625" style="4" customWidth="1"/>
    <col min="11780" max="11780" width="5.5703125" style="4" customWidth="1"/>
    <col min="11781" max="11781" width="5.28515625" style="4" customWidth="1"/>
    <col min="11782" max="11782" width="44.7109375" style="4" customWidth="1"/>
    <col min="11783" max="11783" width="17.28515625" style="4" bestFit="1" customWidth="1"/>
    <col min="11784" max="11784" width="20.28515625" style="4" bestFit="1" customWidth="1"/>
    <col min="11785" max="11785" width="16.7109375" style="4" customWidth="1"/>
    <col min="11786" max="11786" width="11.42578125" style="4"/>
    <col min="11787" max="11787" width="16.28515625" style="4" bestFit="1" customWidth="1"/>
    <col min="11788" max="11788" width="21.7109375" style="4" bestFit="1" customWidth="1"/>
    <col min="11789" max="12033" width="11.42578125" style="4"/>
    <col min="12034" max="12035" width="4.28515625" style="4" customWidth="1"/>
    <col min="12036" max="12036" width="5.5703125" style="4" customWidth="1"/>
    <col min="12037" max="12037" width="5.28515625" style="4" customWidth="1"/>
    <col min="12038" max="12038" width="44.7109375" style="4" customWidth="1"/>
    <col min="12039" max="12039" width="17.28515625" style="4" bestFit="1" customWidth="1"/>
    <col min="12040" max="12040" width="20.28515625" style="4" bestFit="1" customWidth="1"/>
    <col min="12041" max="12041" width="16.7109375" style="4" customWidth="1"/>
    <col min="12042" max="12042" width="11.42578125" style="4"/>
    <col min="12043" max="12043" width="16.28515625" style="4" bestFit="1" customWidth="1"/>
    <col min="12044" max="12044" width="21.7109375" style="4" bestFit="1" customWidth="1"/>
    <col min="12045" max="12289" width="11.42578125" style="4"/>
    <col min="12290" max="12291" width="4.28515625" style="4" customWidth="1"/>
    <col min="12292" max="12292" width="5.5703125" style="4" customWidth="1"/>
    <col min="12293" max="12293" width="5.28515625" style="4" customWidth="1"/>
    <col min="12294" max="12294" width="44.7109375" style="4" customWidth="1"/>
    <col min="12295" max="12295" width="17.28515625" style="4" bestFit="1" customWidth="1"/>
    <col min="12296" max="12296" width="20.28515625" style="4" bestFit="1" customWidth="1"/>
    <col min="12297" max="12297" width="16.7109375" style="4" customWidth="1"/>
    <col min="12298" max="12298" width="11.42578125" style="4"/>
    <col min="12299" max="12299" width="16.28515625" style="4" bestFit="1" customWidth="1"/>
    <col min="12300" max="12300" width="21.7109375" style="4" bestFit="1" customWidth="1"/>
    <col min="12301" max="12545" width="11.42578125" style="4"/>
    <col min="12546" max="12547" width="4.28515625" style="4" customWidth="1"/>
    <col min="12548" max="12548" width="5.5703125" style="4" customWidth="1"/>
    <col min="12549" max="12549" width="5.28515625" style="4" customWidth="1"/>
    <col min="12550" max="12550" width="44.7109375" style="4" customWidth="1"/>
    <col min="12551" max="12551" width="17.28515625" style="4" bestFit="1" customWidth="1"/>
    <col min="12552" max="12552" width="20.28515625" style="4" bestFit="1" customWidth="1"/>
    <col min="12553" max="12553" width="16.7109375" style="4" customWidth="1"/>
    <col min="12554" max="12554" width="11.42578125" style="4"/>
    <col min="12555" max="12555" width="16.28515625" style="4" bestFit="1" customWidth="1"/>
    <col min="12556" max="12556" width="21.7109375" style="4" bestFit="1" customWidth="1"/>
    <col min="12557" max="12801" width="11.42578125" style="4"/>
    <col min="12802" max="12803" width="4.28515625" style="4" customWidth="1"/>
    <col min="12804" max="12804" width="5.5703125" style="4" customWidth="1"/>
    <col min="12805" max="12805" width="5.28515625" style="4" customWidth="1"/>
    <col min="12806" max="12806" width="44.7109375" style="4" customWidth="1"/>
    <col min="12807" max="12807" width="17.28515625" style="4" bestFit="1" customWidth="1"/>
    <col min="12808" max="12808" width="20.28515625" style="4" bestFit="1" customWidth="1"/>
    <col min="12809" max="12809" width="16.7109375" style="4" customWidth="1"/>
    <col min="12810" max="12810" width="11.42578125" style="4"/>
    <col min="12811" max="12811" width="16.28515625" style="4" bestFit="1" customWidth="1"/>
    <col min="12812" max="12812" width="21.7109375" style="4" bestFit="1" customWidth="1"/>
    <col min="12813" max="13057" width="11.42578125" style="4"/>
    <col min="13058" max="13059" width="4.28515625" style="4" customWidth="1"/>
    <col min="13060" max="13060" width="5.5703125" style="4" customWidth="1"/>
    <col min="13061" max="13061" width="5.28515625" style="4" customWidth="1"/>
    <col min="13062" max="13062" width="44.7109375" style="4" customWidth="1"/>
    <col min="13063" max="13063" width="17.28515625" style="4" bestFit="1" customWidth="1"/>
    <col min="13064" max="13064" width="20.28515625" style="4" bestFit="1" customWidth="1"/>
    <col min="13065" max="13065" width="16.7109375" style="4" customWidth="1"/>
    <col min="13066" max="13066" width="11.42578125" style="4"/>
    <col min="13067" max="13067" width="16.28515625" style="4" bestFit="1" customWidth="1"/>
    <col min="13068" max="13068" width="21.7109375" style="4" bestFit="1" customWidth="1"/>
    <col min="13069" max="13313" width="11.42578125" style="4"/>
    <col min="13314" max="13315" width="4.28515625" style="4" customWidth="1"/>
    <col min="13316" max="13316" width="5.5703125" style="4" customWidth="1"/>
    <col min="13317" max="13317" width="5.28515625" style="4" customWidth="1"/>
    <col min="13318" max="13318" width="44.7109375" style="4" customWidth="1"/>
    <col min="13319" max="13319" width="17.28515625" style="4" bestFit="1" customWidth="1"/>
    <col min="13320" max="13320" width="20.28515625" style="4" bestFit="1" customWidth="1"/>
    <col min="13321" max="13321" width="16.7109375" style="4" customWidth="1"/>
    <col min="13322" max="13322" width="11.42578125" style="4"/>
    <col min="13323" max="13323" width="16.28515625" style="4" bestFit="1" customWidth="1"/>
    <col min="13324" max="13324" width="21.7109375" style="4" bestFit="1" customWidth="1"/>
    <col min="13325" max="13569" width="11.42578125" style="4"/>
    <col min="13570" max="13571" width="4.28515625" style="4" customWidth="1"/>
    <col min="13572" max="13572" width="5.5703125" style="4" customWidth="1"/>
    <col min="13573" max="13573" width="5.28515625" style="4" customWidth="1"/>
    <col min="13574" max="13574" width="44.7109375" style="4" customWidth="1"/>
    <col min="13575" max="13575" width="17.28515625" style="4" bestFit="1" customWidth="1"/>
    <col min="13576" max="13576" width="20.28515625" style="4" bestFit="1" customWidth="1"/>
    <col min="13577" max="13577" width="16.7109375" style="4" customWidth="1"/>
    <col min="13578" max="13578" width="11.42578125" style="4"/>
    <col min="13579" max="13579" width="16.28515625" style="4" bestFit="1" customWidth="1"/>
    <col min="13580" max="13580" width="21.7109375" style="4" bestFit="1" customWidth="1"/>
    <col min="13581" max="13825" width="11.42578125" style="4"/>
    <col min="13826" max="13827" width="4.28515625" style="4" customWidth="1"/>
    <col min="13828" max="13828" width="5.5703125" style="4" customWidth="1"/>
    <col min="13829" max="13829" width="5.28515625" style="4" customWidth="1"/>
    <col min="13830" max="13830" width="44.7109375" style="4" customWidth="1"/>
    <col min="13831" max="13831" width="17.28515625" style="4" bestFit="1" customWidth="1"/>
    <col min="13832" max="13832" width="20.28515625" style="4" bestFit="1" customWidth="1"/>
    <col min="13833" max="13833" width="16.7109375" style="4" customWidth="1"/>
    <col min="13834" max="13834" width="11.42578125" style="4"/>
    <col min="13835" max="13835" width="16.28515625" style="4" bestFit="1" customWidth="1"/>
    <col min="13836" max="13836" width="21.7109375" style="4" bestFit="1" customWidth="1"/>
    <col min="13837" max="14081" width="11.42578125" style="4"/>
    <col min="14082" max="14083" width="4.28515625" style="4" customWidth="1"/>
    <col min="14084" max="14084" width="5.5703125" style="4" customWidth="1"/>
    <col min="14085" max="14085" width="5.28515625" style="4" customWidth="1"/>
    <col min="14086" max="14086" width="44.7109375" style="4" customWidth="1"/>
    <col min="14087" max="14087" width="17.28515625" style="4" bestFit="1" customWidth="1"/>
    <col min="14088" max="14088" width="20.28515625" style="4" bestFit="1" customWidth="1"/>
    <col min="14089" max="14089" width="16.7109375" style="4" customWidth="1"/>
    <col min="14090" max="14090" width="11.42578125" style="4"/>
    <col min="14091" max="14091" width="16.28515625" style="4" bestFit="1" customWidth="1"/>
    <col min="14092" max="14092" width="21.7109375" style="4" bestFit="1" customWidth="1"/>
    <col min="14093" max="14337" width="11.42578125" style="4"/>
    <col min="14338" max="14339" width="4.28515625" style="4" customWidth="1"/>
    <col min="14340" max="14340" width="5.5703125" style="4" customWidth="1"/>
    <col min="14341" max="14341" width="5.28515625" style="4" customWidth="1"/>
    <col min="14342" max="14342" width="44.7109375" style="4" customWidth="1"/>
    <col min="14343" max="14343" width="17.28515625" style="4" bestFit="1" customWidth="1"/>
    <col min="14344" max="14344" width="20.28515625" style="4" bestFit="1" customWidth="1"/>
    <col min="14345" max="14345" width="16.7109375" style="4" customWidth="1"/>
    <col min="14346" max="14346" width="11.42578125" style="4"/>
    <col min="14347" max="14347" width="16.28515625" style="4" bestFit="1" customWidth="1"/>
    <col min="14348" max="14348" width="21.7109375" style="4" bestFit="1" customWidth="1"/>
    <col min="14349" max="14593" width="11.42578125" style="4"/>
    <col min="14594" max="14595" width="4.28515625" style="4" customWidth="1"/>
    <col min="14596" max="14596" width="5.5703125" style="4" customWidth="1"/>
    <col min="14597" max="14597" width="5.28515625" style="4" customWidth="1"/>
    <col min="14598" max="14598" width="44.7109375" style="4" customWidth="1"/>
    <col min="14599" max="14599" width="17.28515625" style="4" bestFit="1" customWidth="1"/>
    <col min="14600" max="14600" width="20.28515625" style="4" bestFit="1" customWidth="1"/>
    <col min="14601" max="14601" width="16.7109375" style="4" customWidth="1"/>
    <col min="14602" max="14602" width="11.42578125" style="4"/>
    <col min="14603" max="14603" width="16.28515625" style="4" bestFit="1" customWidth="1"/>
    <col min="14604" max="14604" width="21.7109375" style="4" bestFit="1" customWidth="1"/>
    <col min="14605" max="14849" width="11.42578125" style="4"/>
    <col min="14850" max="14851" width="4.28515625" style="4" customWidth="1"/>
    <col min="14852" max="14852" width="5.5703125" style="4" customWidth="1"/>
    <col min="14853" max="14853" width="5.28515625" style="4" customWidth="1"/>
    <col min="14854" max="14854" width="44.7109375" style="4" customWidth="1"/>
    <col min="14855" max="14855" width="17.28515625" style="4" bestFit="1" customWidth="1"/>
    <col min="14856" max="14856" width="20.28515625" style="4" bestFit="1" customWidth="1"/>
    <col min="14857" max="14857" width="16.7109375" style="4" customWidth="1"/>
    <col min="14858" max="14858" width="11.42578125" style="4"/>
    <col min="14859" max="14859" width="16.28515625" style="4" bestFit="1" customWidth="1"/>
    <col min="14860" max="14860" width="21.7109375" style="4" bestFit="1" customWidth="1"/>
    <col min="14861" max="15105" width="11.42578125" style="4"/>
    <col min="15106" max="15107" width="4.28515625" style="4" customWidth="1"/>
    <col min="15108" max="15108" width="5.5703125" style="4" customWidth="1"/>
    <col min="15109" max="15109" width="5.28515625" style="4" customWidth="1"/>
    <col min="15110" max="15110" width="44.7109375" style="4" customWidth="1"/>
    <col min="15111" max="15111" width="17.28515625" style="4" bestFit="1" customWidth="1"/>
    <col min="15112" max="15112" width="20.28515625" style="4" bestFit="1" customWidth="1"/>
    <col min="15113" max="15113" width="16.7109375" style="4" customWidth="1"/>
    <col min="15114" max="15114" width="11.42578125" style="4"/>
    <col min="15115" max="15115" width="16.28515625" style="4" bestFit="1" customWidth="1"/>
    <col min="15116" max="15116" width="21.7109375" style="4" bestFit="1" customWidth="1"/>
    <col min="15117" max="15361" width="11.42578125" style="4"/>
    <col min="15362" max="15363" width="4.28515625" style="4" customWidth="1"/>
    <col min="15364" max="15364" width="5.5703125" style="4" customWidth="1"/>
    <col min="15365" max="15365" width="5.28515625" style="4" customWidth="1"/>
    <col min="15366" max="15366" width="44.7109375" style="4" customWidth="1"/>
    <col min="15367" max="15367" width="17.28515625" style="4" bestFit="1" customWidth="1"/>
    <col min="15368" max="15368" width="20.28515625" style="4" bestFit="1" customWidth="1"/>
    <col min="15369" max="15369" width="16.7109375" style="4" customWidth="1"/>
    <col min="15370" max="15370" width="11.42578125" style="4"/>
    <col min="15371" max="15371" width="16.28515625" style="4" bestFit="1" customWidth="1"/>
    <col min="15372" max="15372" width="21.7109375" style="4" bestFit="1" customWidth="1"/>
    <col min="15373" max="15617" width="11.42578125" style="4"/>
    <col min="15618" max="15619" width="4.28515625" style="4" customWidth="1"/>
    <col min="15620" max="15620" width="5.5703125" style="4" customWidth="1"/>
    <col min="15621" max="15621" width="5.28515625" style="4" customWidth="1"/>
    <col min="15622" max="15622" width="44.7109375" style="4" customWidth="1"/>
    <col min="15623" max="15623" width="17.28515625" style="4" bestFit="1" customWidth="1"/>
    <col min="15624" max="15624" width="20.28515625" style="4" bestFit="1" customWidth="1"/>
    <col min="15625" max="15625" width="16.7109375" style="4" customWidth="1"/>
    <col min="15626" max="15626" width="11.42578125" style="4"/>
    <col min="15627" max="15627" width="16.28515625" style="4" bestFit="1" customWidth="1"/>
    <col min="15628" max="15628" width="21.7109375" style="4" bestFit="1" customWidth="1"/>
    <col min="15629" max="15873" width="11.42578125" style="4"/>
    <col min="15874" max="15875" width="4.28515625" style="4" customWidth="1"/>
    <col min="15876" max="15876" width="5.5703125" style="4" customWidth="1"/>
    <col min="15877" max="15877" width="5.28515625" style="4" customWidth="1"/>
    <col min="15878" max="15878" width="44.7109375" style="4" customWidth="1"/>
    <col min="15879" max="15879" width="17.28515625" style="4" bestFit="1" customWidth="1"/>
    <col min="15880" max="15880" width="20.28515625" style="4" bestFit="1" customWidth="1"/>
    <col min="15881" max="15881" width="16.7109375" style="4" customWidth="1"/>
    <col min="15882" max="15882" width="11.42578125" style="4"/>
    <col min="15883" max="15883" width="16.28515625" style="4" bestFit="1" customWidth="1"/>
    <col min="15884" max="15884" width="21.7109375" style="4" bestFit="1" customWidth="1"/>
    <col min="15885" max="16129" width="11.42578125" style="4"/>
    <col min="16130" max="16131" width="4.28515625" style="4" customWidth="1"/>
    <col min="16132" max="16132" width="5.5703125" style="4" customWidth="1"/>
    <col min="16133" max="16133" width="5.28515625" style="4" customWidth="1"/>
    <col min="16134" max="16134" width="44.7109375" style="4" customWidth="1"/>
    <col min="16135" max="16135" width="17.28515625" style="4" bestFit="1" customWidth="1"/>
    <col min="16136" max="16136" width="20.28515625" style="4" bestFit="1" customWidth="1"/>
    <col min="16137" max="16137" width="16.7109375" style="4" customWidth="1"/>
    <col min="16138" max="16138" width="11.42578125" style="4"/>
    <col min="16139" max="16139" width="16.28515625" style="4" bestFit="1" customWidth="1"/>
    <col min="16140" max="16140" width="21.7109375" style="4" bestFit="1" customWidth="1"/>
    <col min="16141" max="16384" width="11.42578125" style="4"/>
  </cols>
  <sheetData>
    <row r="1" spans="1:11" ht="37.5" customHeight="1" x14ac:dyDescent="0.2">
      <c r="A1" s="94" t="s">
        <v>159</v>
      </c>
      <c r="B1" s="94"/>
      <c r="C1" s="94"/>
      <c r="D1" s="94"/>
      <c r="E1" s="94"/>
      <c r="F1" s="94"/>
      <c r="G1" s="94"/>
      <c r="H1" s="94"/>
      <c r="I1" s="94"/>
    </row>
    <row r="2" spans="1:11" ht="39.75" customHeight="1" x14ac:dyDescent="0.2">
      <c r="A2" s="100" t="s">
        <v>84</v>
      </c>
      <c r="B2" s="100"/>
      <c r="C2" s="100"/>
      <c r="D2" s="100"/>
      <c r="E2" s="100"/>
      <c r="F2" s="100"/>
      <c r="G2" s="100"/>
      <c r="H2" s="100"/>
      <c r="I2" s="100"/>
    </row>
    <row r="3" spans="1:11" ht="18" x14ac:dyDescent="0.2">
      <c r="A3" s="43"/>
      <c r="B3" s="43"/>
      <c r="C3" s="43"/>
      <c r="D3" s="43"/>
      <c r="E3" s="43"/>
      <c r="F3" s="43"/>
      <c r="G3" s="43"/>
      <c r="H3" s="43"/>
      <c r="I3" s="43"/>
    </row>
    <row r="4" spans="1:11" ht="18" customHeight="1" x14ac:dyDescent="0.2">
      <c r="A4" s="100" t="s">
        <v>85</v>
      </c>
      <c r="B4" s="100"/>
      <c r="C4" s="100"/>
      <c r="D4" s="100"/>
      <c r="E4" s="100"/>
      <c r="F4" s="100"/>
      <c r="G4" s="100"/>
      <c r="H4" s="100"/>
      <c r="I4" s="100"/>
    </row>
    <row r="5" spans="1:11" ht="18" x14ac:dyDescent="0.2">
      <c r="A5" s="43"/>
      <c r="B5" s="43"/>
      <c r="C5" s="43"/>
      <c r="D5" s="43"/>
      <c r="E5" s="43"/>
      <c r="F5" s="43"/>
      <c r="G5" s="43"/>
      <c r="H5" s="43"/>
      <c r="I5" s="43"/>
    </row>
    <row r="6" spans="1:11" ht="30" x14ac:dyDescent="0.2">
      <c r="A6" s="101" t="s">
        <v>72</v>
      </c>
      <c r="B6" s="102"/>
      <c r="C6" s="102"/>
      <c r="D6" s="102"/>
      <c r="E6" s="103"/>
      <c r="F6" s="51" t="s">
        <v>160</v>
      </c>
      <c r="G6" s="51" t="s">
        <v>161</v>
      </c>
      <c r="H6" s="51" t="s">
        <v>145</v>
      </c>
      <c r="I6" s="51" t="s">
        <v>162</v>
      </c>
      <c r="J6" s="6"/>
    </row>
    <row r="7" spans="1:11" ht="22.5" customHeight="1" x14ac:dyDescent="0.2">
      <c r="A7" s="111" t="s">
        <v>21</v>
      </c>
      <c r="B7" s="110"/>
      <c r="C7" s="110"/>
      <c r="D7" s="110"/>
      <c r="E7" s="105"/>
      <c r="F7" s="38">
        <f>'RAČUN PRIHODA I RASHODA'!E12</f>
        <v>97658468</v>
      </c>
      <c r="G7" s="38">
        <f>'RAČUN PRIHODA I RASHODA'!F12</f>
        <v>98922060</v>
      </c>
      <c r="H7" s="38">
        <f t="shared" ref="H7:H13" si="0">I7-G7</f>
        <v>4537393</v>
      </c>
      <c r="I7" s="38">
        <f>'RAČUN PRIHODA I RASHODA'!H12</f>
        <v>103459453</v>
      </c>
    </row>
    <row r="8" spans="1:11" ht="22.5" customHeight="1" x14ac:dyDescent="0.2">
      <c r="A8" s="104" t="s">
        <v>28</v>
      </c>
      <c r="B8" s="105"/>
      <c r="C8" s="105"/>
      <c r="D8" s="105"/>
      <c r="E8" s="105"/>
      <c r="F8" s="38">
        <f>'RAČUN PRIHODA I RASHODA'!E27</f>
        <v>3000</v>
      </c>
      <c r="G8" s="38">
        <f>'RAČUN PRIHODA I RASHODA'!F27</f>
        <v>3000</v>
      </c>
      <c r="H8" s="38">
        <f t="shared" si="0"/>
        <v>-3000</v>
      </c>
      <c r="I8" s="38">
        <f>'RAČUN PRIHODA I RASHODA'!H27</f>
        <v>0</v>
      </c>
    </row>
    <row r="9" spans="1:11" ht="27.75" customHeight="1" x14ac:dyDescent="0.2">
      <c r="A9" s="112" t="s">
        <v>34</v>
      </c>
      <c r="B9" s="113"/>
      <c r="C9" s="113"/>
      <c r="D9" s="113"/>
      <c r="E9" s="114"/>
      <c r="F9" s="37">
        <f>SUM(F7:F8)</f>
        <v>97661468</v>
      </c>
      <c r="G9" s="37">
        <f>SUM(G7:G8)</f>
        <v>98925060</v>
      </c>
      <c r="H9" s="37">
        <f>I9-G9</f>
        <v>4534393</v>
      </c>
      <c r="I9" s="37">
        <f>SUM(I7:I8)</f>
        <v>103459453</v>
      </c>
      <c r="J9" s="7"/>
    </row>
    <row r="10" spans="1:11" ht="22.5" customHeight="1" x14ac:dyDescent="0.2">
      <c r="A10" s="115" t="s">
        <v>22</v>
      </c>
      <c r="B10" s="110"/>
      <c r="C10" s="110"/>
      <c r="D10" s="110"/>
      <c r="E10" s="116"/>
      <c r="F10" s="38">
        <f>'RAČUN PRIHODA I RASHODA'!E37</f>
        <v>86450768</v>
      </c>
      <c r="G10" s="38">
        <f>'RAČUN PRIHODA I RASHODA'!F37</f>
        <v>87714360</v>
      </c>
      <c r="H10" s="38">
        <f t="shared" si="0"/>
        <v>4237301</v>
      </c>
      <c r="I10" s="38">
        <f>'RAČUN PRIHODA I RASHODA'!H37</f>
        <v>91951661</v>
      </c>
      <c r="J10" s="8"/>
      <c r="K10" s="8"/>
    </row>
    <row r="11" spans="1:11" ht="22.5" customHeight="1" x14ac:dyDescent="0.2">
      <c r="A11" s="104" t="s">
        <v>31</v>
      </c>
      <c r="B11" s="105"/>
      <c r="C11" s="105"/>
      <c r="D11" s="105"/>
      <c r="E11" s="105"/>
      <c r="F11" s="38">
        <f>'RAČUN PRIHODA I RASHODA'!E62</f>
        <v>11210700</v>
      </c>
      <c r="G11" s="38">
        <f>'RAČUN PRIHODA I RASHODA'!F62</f>
        <v>11210700</v>
      </c>
      <c r="H11" s="38">
        <f t="shared" si="0"/>
        <v>825742</v>
      </c>
      <c r="I11" s="38">
        <f>'RAČUN PRIHODA I RASHODA'!H62</f>
        <v>12036442</v>
      </c>
      <c r="J11" s="8"/>
      <c r="K11" s="8"/>
    </row>
    <row r="12" spans="1:11" ht="22.5" customHeight="1" x14ac:dyDescent="0.2">
      <c r="A12" s="95" t="s">
        <v>35</v>
      </c>
      <c r="B12" s="96"/>
      <c r="C12" s="96"/>
      <c r="D12" s="96"/>
      <c r="E12" s="96"/>
      <c r="F12" s="37">
        <f>SUM(F10:F11)</f>
        <v>97661468</v>
      </c>
      <c r="G12" s="37">
        <f>SUM(G10:G11)</f>
        <v>98925060</v>
      </c>
      <c r="H12" s="37">
        <f>I12-G12</f>
        <v>5063043</v>
      </c>
      <c r="I12" s="37">
        <f>SUM(I10:I11)</f>
        <v>103988103</v>
      </c>
    </row>
    <row r="13" spans="1:11" ht="22.5" customHeight="1" x14ac:dyDescent="0.2">
      <c r="A13" s="106" t="s">
        <v>36</v>
      </c>
      <c r="B13" s="107"/>
      <c r="C13" s="107"/>
      <c r="D13" s="107"/>
      <c r="E13" s="107"/>
      <c r="F13" s="39">
        <f>F9-F12</f>
        <v>0</v>
      </c>
      <c r="G13" s="39">
        <f>G9-G12</f>
        <v>0</v>
      </c>
      <c r="H13" s="39">
        <f t="shared" si="0"/>
        <v>-528650</v>
      </c>
      <c r="I13" s="39">
        <f>I9-I12</f>
        <v>-528650</v>
      </c>
      <c r="K13" s="8"/>
    </row>
    <row r="14" spans="1:11" ht="18" x14ac:dyDescent="0.2">
      <c r="A14" s="97"/>
      <c r="B14" s="98"/>
      <c r="C14" s="98"/>
      <c r="D14" s="98"/>
      <c r="E14" s="98"/>
      <c r="F14" s="99"/>
      <c r="G14" s="99"/>
      <c r="H14" s="99"/>
      <c r="I14" s="99"/>
    </row>
    <row r="15" spans="1:11" ht="18" customHeight="1" x14ac:dyDescent="0.2">
      <c r="A15" s="100" t="s">
        <v>86</v>
      </c>
      <c r="B15" s="100"/>
      <c r="C15" s="100"/>
      <c r="D15" s="100"/>
      <c r="E15" s="100"/>
      <c r="F15" s="100"/>
      <c r="G15" s="100"/>
      <c r="H15" s="100"/>
      <c r="I15" s="100"/>
    </row>
    <row r="16" spans="1:11" ht="18" x14ac:dyDescent="0.2">
      <c r="A16" s="97"/>
      <c r="B16" s="98"/>
      <c r="C16" s="98"/>
      <c r="D16" s="98"/>
      <c r="E16" s="98"/>
      <c r="F16" s="99"/>
      <c r="G16" s="99"/>
      <c r="H16" s="99"/>
      <c r="I16" s="99"/>
    </row>
    <row r="17" spans="1:13" s="9" customFormat="1" ht="38.25" customHeight="1" x14ac:dyDescent="0.25">
      <c r="A17" s="101" t="s">
        <v>73</v>
      </c>
      <c r="B17" s="102"/>
      <c r="C17" s="102"/>
      <c r="D17" s="102"/>
      <c r="E17" s="103"/>
      <c r="F17" s="51" t="s">
        <v>160</v>
      </c>
      <c r="G17" s="51" t="s">
        <v>161</v>
      </c>
      <c r="H17" s="51" t="s">
        <v>145</v>
      </c>
      <c r="I17" s="51" t="s">
        <v>162</v>
      </c>
      <c r="K17" s="10"/>
      <c r="L17" s="10"/>
    </row>
    <row r="18" spans="1:13" s="9" customFormat="1" ht="22.5" customHeight="1" x14ac:dyDescent="0.25">
      <c r="A18" s="111" t="s">
        <v>23</v>
      </c>
      <c r="B18" s="110"/>
      <c r="C18" s="110"/>
      <c r="D18" s="110"/>
      <c r="E18" s="110"/>
      <c r="F18" s="38">
        <f>'RAČUN FINANCIRANJA'!E9</f>
        <v>0</v>
      </c>
      <c r="G18" s="38">
        <f>'RAČUN FINANCIRANJA'!F9</f>
        <v>0</v>
      </c>
      <c r="H18" s="38">
        <f>I18-G18</f>
        <v>0</v>
      </c>
      <c r="I18" s="38">
        <f>'RAČUN FINANCIRANJA'!H9</f>
        <v>0</v>
      </c>
      <c r="K18" s="10"/>
      <c r="L18" s="10"/>
    </row>
    <row r="19" spans="1:13" s="9" customFormat="1" ht="33.75" customHeight="1" x14ac:dyDescent="0.25">
      <c r="A19" s="111" t="s">
        <v>15</v>
      </c>
      <c r="B19" s="110"/>
      <c r="C19" s="110"/>
      <c r="D19" s="110"/>
      <c r="E19" s="110"/>
      <c r="F19" s="38">
        <f>'RAČUN FINANCIRANJA'!E13</f>
        <v>0</v>
      </c>
      <c r="G19" s="38">
        <f>'RAČUN FINANCIRANJA'!F13</f>
        <v>0</v>
      </c>
      <c r="H19" s="38">
        <f t="shared" ref="H19:H23" si="1">I19-G19</f>
        <v>0</v>
      </c>
      <c r="I19" s="38">
        <f>'RAČUN FINANCIRANJA'!H13</f>
        <v>0</v>
      </c>
      <c r="L19" s="10"/>
    </row>
    <row r="20" spans="1:13" s="9" customFormat="1" ht="33.75" customHeight="1" x14ac:dyDescent="0.25">
      <c r="A20" s="106" t="s">
        <v>177</v>
      </c>
      <c r="B20" s="107"/>
      <c r="C20" s="107"/>
      <c r="D20" s="107"/>
      <c r="E20" s="107"/>
      <c r="F20" s="42">
        <f>SUM(F18:F19)</f>
        <v>0</v>
      </c>
      <c r="G20" s="42">
        <f>SUM(G18:G19)</f>
        <v>0</v>
      </c>
      <c r="H20" s="42">
        <f t="shared" si="1"/>
        <v>0</v>
      </c>
      <c r="I20" s="42">
        <f>SUM(I18:I19)</f>
        <v>0</v>
      </c>
      <c r="L20" s="10"/>
    </row>
    <row r="21" spans="1:13" s="9" customFormat="1" ht="33.75" customHeight="1" x14ac:dyDescent="0.25">
      <c r="A21" s="111" t="s">
        <v>112</v>
      </c>
      <c r="B21" s="110"/>
      <c r="C21" s="110"/>
      <c r="D21" s="110"/>
      <c r="E21" s="110"/>
      <c r="F21" s="38">
        <f>'RAČUN FINANCIRANJA'!E20</f>
        <v>892000</v>
      </c>
      <c r="G21" s="38">
        <f>'RAČUN FINANCIRANJA'!F20</f>
        <v>892000</v>
      </c>
      <c r="H21" s="38">
        <f t="shared" si="1"/>
        <v>1718760</v>
      </c>
      <c r="I21" s="38">
        <f>'RAČUN FINANCIRANJA'!H20</f>
        <v>2610760</v>
      </c>
      <c r="L21" s="10"/>
    </row>
    <row r="22" spans="1:13" s="9" customFormat="1" ht="33.75" customHeight="1" x14ac:dyDescent="0.25">
      <c r="A22" s="111" t="s">
        <v>113</v>
      </c>
      <c r="B22" s="110"/>
      <c r="C22" s="110"/>
      <c r="D22" s="110"/>
      <c r="E22" s="110"/>
      <c r="F22" s="38">
        <f>'RAČUN FINANCIRANJA'!E26</f>
        <v>-892000</v>
      </c>
      <c r="G22" s="38">
        <f>'RAČUN FINANCIRANJA'!F26</f>
        <v>-892000</v>
      </c>
      <c r="H22" s="38">
        <f t="shared" si="1"/>
        <v>-1190110</v>
      </c>
      <c r="I22" s="38">
        <f>'RAČUN FINANCIRANJA'!H26</f>
        <v>-2082110</v>
      </c>
      <c r="L22" s="10"/>
    </row>
    <row r="23" spans="1:13" s="9" customFormat="1" ht="22.5" customHeight="1" x14ac:dyDescent="0.25">
      <c r="A23" s="106" t="s">
        <v>33</v>
      </c>
      <c r="B23" s="107"/>
      <c r="C23" s="107"/>
      <c r="D23" s="107"/>
      <c r="E23" s="107"/>
      <c r="F23" s="42">
        <f>F21+F22</f>
        <v>0</v>
      </c>
      <c r="G23" s="42">
        <f>G21+G22</f>
        <v>0</v>
      </c>
      <c r="H23" s="42">
        <f t="shared" si="1"/>
        <v>528650</v>
      </c>
      <c r="I23" s="42">
        <f>I21+I22</f>
        <v>528650</v>
      </c>
      <c r="K23" s="11"/>
      <c r="L23" s="10"/>
    </row>
    <row r="24" spans="1:13" s="9" customFormat="1" ht="22.5" customHeight="1" x14ac:dyDescent="0.25">
      <c r="A24" s="109" t="s">
        <v>115</v>
      </c>
      <c r="B24" s="110"/>
      <c r="C24" s="110"/>
      <c r="D24" s="110"/>
      <c r="E24" s="110"/>
      <c r="F24" s="41">
        <f>F13+F23</f>
        <v>0</v>
      </c>
      <c r="G24" s="41">
        <f>G13+G23</f>
        <v>0</v>
      </c>
      <c r="H24" s="41">
        <f>I24-G24</f>
        <v>0</v>
      </c>
      <c r="I24" s="41">
        <f>I13+I23</f>
        <v>0</v>
      </c>
    </row>
    <row r="25" spans="1:13" s="9" customFormat="1" ht="18" customHeight="1" x14ac:dyDescent="0.25">
      <c r="A25" s="12"/>
      <c r="B25" s="5"/>
      <c r="C25" s="5"/>
      <c r="D25" s="5"/>
      <c r="E25" s="5"/>
      <c r="I25" s="13"/>
    </row>
    <row r="26" spans="1:13" s="9" customFormat="1" ht="18" x14ac:dyDescent="0.25">
      <c r="A26" s="108" t="s">
        <v>158</v>
      </c>
      <c r="B26" s="108"/>
      <c r="C26" s="108"/>
      <c r="D26" s="108"/>
      <c r="E26" s="108"/>
      <c r="F26" s="108"/>
      <c r="G26" s="108"/>
      <c r="H26" s="108"/>
      <c r="I26" s="108"/>
      <c r="J26" s="45"/>
      <c r="K26" s="45"/>
      <c r="L26" s="45"/>
      <c r="M26" s="45"/>
    </row>
    <row r="27" spans="1:13" s="9" customFormat="1" ht="18" customHeight="1" x14ac:dyDescent="0.25">
      <c r="A27" s="12"/>
      <c r="B27" s="5"/>
      <c r="C27" s="5"/>
      <c r="D27" s="5"/>
      <c r="E27" s="5"/>
      <c r="I27" s="13"/>
    </row>
    <row r="28" spans="1:13" x14ac:dyDescent="0.2">
      <c r="E28" s="15"/>
    </row>
    <row r="32" spans="1:13" x14ac:dyDescent="0.2">
      <c r="F32" s="8"/>
      <c r="G32" s="8"/>
      <c r="H32" s="8"/>
      <c r="I32" s="8"/>
    </row>
    <row r="33" spans="5:9" x14ac:dyDescent="0.2">
      <c r="F33" s="8"/>
      <c r="G33" s="8"/>
      <c r="H33" s="8"/>
      <c r="I33" s="8"/>
    </row>
    <row r="34" spans="5:9" x14ac:dyDescent="0.2">
      <c r="E34" s="16"/>
      <c r="F34" s="17"/>
      <c r="G34" s="17"/>
      <c r="H34" s="17"/>
      <c r="I34" s="17"/>
    </row>
    <row r="35" spans="5:9" x14ac:dyDescent="0.2">
      <c r="E35" s="16"/>
      <c r="F35" s="8"/>
      <c r="G35" s="8"/>
      <c r="H35" s="8"/>
      <c r="I35" s="8"/>
    </row>
    <row r="36" spans="5:9" x14ac:dyDescent="0.2">
      <c r="E36" s="16"/>
      <c r="F36" s="8"/>
      <c r="G36" s="8"/>
      <c r="H36" s="8"/>
      <c r="I36" s="8"/>
    </row>
    <row r="37" spans="5:9" x14ac:dyDescent="0.2">
      <c r="E37" s="16"/>
      <c r="F37" s="8"/>
      <c r="G37" s="8"/>
      <c r="H37" s="8"/>
      <c r="I37" s="8"/>
    </row>
    <row r="38" spans="5:9" x14ac:dyDescent="0.2">
      <c r="E38" s="16"/>
      <c r="F38" s="8"/>
      <c r="G38" s="8"/>
      <c r="H38" s="8"/>
      <c r="I38" s="8"/>
    </row>
    <row r="39" spans="5:9" x14ac:dyDescent="0.2">
      <c r="E39" s="16"/>
    </row>
    <row r="44" spans="5:9" x14ac:dyDescent="0.2">
      <c r="F44" s="8"/>
      <c r="G44" s="8"/>
      <c r="H44" s="8"/>
    </row>
    <row r="45" spans="5:9" x14ac:dyDescent="0.2">
      <c r="F45" s="8"/>
      <c r="G45" s="8"/>
      <c r="H45" s="8"/>
    </row>
    <row r="46" spans="5:9" x14ac:dyDescent="0.2">
      <c r="F46" s="8"/>
      <c r="G46" s="8"/>
      <c r="H46" s="8"/>
    </row>
  </sheetData>
  <mergeCells count="23">
    <mergeCell ref="A16:I16"/>
    <mergeCell ref="A18:E18"/>
    <mergeCell ref="A19:E19"/>
    <mergeCell ref="A2:I2"/>
    <mergeCell ref="A9:E9"/>
    <mergeCell ref="A7:E7"/>
    <mergeCell ref="A8:E8"/>
    <mergeCell ref="A10:E10"/>
    <mergeCell ref="A23:E23"/>
    <mergeCell ref="A26:I26"/>
    <mergeCell ref="A24:E24"/>
    <mergeCell ref="A17:E17"/>
    <mergeCell ref="A21:E21"/>
    <mergeCell ref="A22:E22"/>
    <mergeCell ref="A20:E20"/>
    <mergeCell ref="A1:I1"/>
    <mergeCell ref="A12:E12"/>
    <mergeCell ref="A14:I14"/>
    <mergeCell ref="A15:I15"/>
    <mergeCell ref="A4:I4"/>
    <mergeCell ref="A6:E6"/>
    <mergeCell ref="A11:E11"/>
    <mergeCell ref="A13:E13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4AFC-6083-4092-B32E-6FB88AF7F85A}">
  <sheetPr>
    <tabColor rgb="FF00B050"/>
    <pageSetUpPr fitToPage="1"/>
  </sheetPr>
  <dimension ref="A1:J132"/>
  <sheetViews>
    <sheetView topLeftCell="A43" zoomScale="70" zoomScaleNormal="70" zoomScaleSheetLayoutView="85" workbookViewId="0">
      <selection activeCell="H20" sqref="H20"/>
    </sheetView>
  </sheetViews>
  <sheetFormatPr defaultRowHeight="18" x14ac:dyDescent="0.2"/>
  <cols>
    <col min="1" max="1" width="10.140625" style="3" customWidth="1"/>
    <col min="2" max="2" width="12" style="3" customWidth="1"/>
    <col min="3" max="3" width="10.140625" style="3" customWidth="1"/>
    <col min="4" max="4" width="42.28515625" style="1" customWidth="1"/>
    <col min="5" max="5" width="17.5703125" style="1" bestFit="1" customWidth="1"/>
    <col min="6" max="6" width="18.5703125" style="1" bestFit="1" customWidth="1"/>
    <col min="7" max="7" width="27.140625" style="1" customWidth="1"/>
    <col min="8" max="8" width="18.28515625" style="1" customWidth="1"/>
    <col min="9" max="10" width="24.7109375" style="1" bestFit="1" customWidth="1"/>
    <col min="11" max="246" width="9.140625" style="1"/>
    <col min="247" max="247" width="10.42578125" style="1" customWidth="1"/>
    <col min="248" max="248" width="7.7109375" style="1" customWidth="1"/>
    <col min="249" max="249" width="10.5703125" style="1" customWidth="1"/>
    <col min="250" max="250" width="59" style="1" customWidth="1"/>
    <col min="251" max="252" width="0" style="1" hidden="1" customWidth="1"/>
    <col min="253" max="255" width="27.85546875" style="1" customWidth="1"/>
    <col min="256" max="258" width="6.140625" style="1" customWidth="1"/>
    <col min="259" max="259" width="9.140625" style="1" customWidth="1"/>
    <col min="260" max="260" width="33.28515625" style="1" customWidth="1"/>
    <col min="261" max="261" width="23.7109375" style="1" bestFit="1" customWidth="1"/>
    <col min="262" max="262" width="26.42578125" style="1" bestFit="1" customWidth="1"/>
    <col min="263" max="263" width="24.7109375" style="1" bestFit="1" customWidth="1"/>
    <col min="264" max="264" width="20.7109375" style="1" bestFit="1" customWidth="1"/>
    <col min="265" max="502" width="9.140625" style="1"/>
    <col min="503" max="503" width="10.42578125" style="1" customWidth="1"/>
    <col min="504" max="504" width="7.7109375" style="1" customWidth="1"/>
    <col min="505" max="505" width="10.5703125" style="1" customWidth="1"/>
    <col min="506" max="506" width="59" style="1" customWidth="1"/>
    <col min="507" max="508" width="0" style="1" hidden="1" customWidth="1"/>
    <col min="509" max="511" width="27.85546875" style="1" customWidth="1"/>
    <col min="512" max="514" width="6.140625" style="1" customWidth="1"/>
    <col min="515" max="515" width="9.140625" style="1" customWidth="1"/>
    <col min="516" max="516" width="33.28515625" style="1" customWidth="1"/>
    <col min="517" max="517" width="23.7109375" style="1" bestFit="1" customWidth="1"/>
    <col min="518" max="518" width="26.42578125" style="1" bestFit="1" customWidth="1"/>
    <col min="519" max="519" width="24.7109375" style="1" bestFit="1" customWidth="1"/>
    <col min="520" max="520" width="20.7109375" style="1" bestFit="1" customWidth="1"/>
    <col min="521" max="758" width="9.140625" style="1"/>
    <col min="759" max="759" width="10.42578125" style="1" customWidth="1"/>
    <col min="760" max="760" width="7.7109375" style="1" customWidth="1"/>
    <col min="761" max="761" width="10.5703125" style="1" customWidth="1"/>
    <col min="762" max="762" width="59" style="1" customWidth="1"/>
    <col min="763" max="764" width="0" style="1" hidden="1" customWidth="1"/>
    <col min="765" max="767" width="27.85546875" style="1" customWidth="1"/>
    <col min="768" max="770" width="6.140625" style="1" customWidth="1"/>
    <col min="771" max="771" width="9.140625" style="1" customWidth="1"/>
    <col min="772" max="772" width="33.28515625" style="1" customWidth="1"/>
    <col min="773" max="773" width="23.7109375" style="1" bestFit="1" customWidth="1"/>
    <col min="774" max="774" width="26.42578125" style="1" bestFit="1" customWidth="1"/>
    <col min="775" max="775" width="24.7109375" style="1" bestFit="1" customWidth="1"/>
    <col min="776" max="776" width="20.7109375" style="1" bestFit="1" customWidth="1"/>
    <col min="777" max="1014" width="9.140625" style="1"/>
    <col min="1015" max="1015" width="10.42578125" style="1" customWidth="1"/>
    <col min="1016" max="1016" width="7.7109375" style="1" customWidth="1"/>
    <col min="1017" max="1017" width="10.5703125" style="1" customWidth="1"/>
    <col min="1018" max="1018" width="59" style="1" customWidth="1"/>
    <col min="1019" max="1020" width="0" style="1" hidden="1" customWidth="1"/>
    <col min="1021" max="1023" width="27.85546875" style="1" customWidth="1"/>
    <col min="1024" max="1026" width="6.140625" style="1" customWidth="1"/>
    <col min="1027" max="1027" width="9.140625" style="1" customWidth="1"/>
    <col min="1028" max="1028" width="33.28515625" style="1" customWidth="1"/>
    <col min="1029" max="1029" width="23.7109375" style="1" bestFit="1" customWidth="1"/>
    <col min="1030" max="1030" width="26.42578125" style="1" bestFit="1" customWidth="1"/>
    <col min="1031" max="1031" width="24.7109375" style="1" bestFit="1" customWidth="1"/>
    <col min="1032" max="1032" width="20.7109375" style="1" bestFit="1" customWidth="1"/>
    <col min="1033" max="1270" width="9.140625" style="1"/>
    <col min="1271" max="1271" width="10.42578125" style="1" customWidth="1"/>
    <col min="1272" max="1272" width="7.7109375" style="1" customWidth="1"/>
    <col min="1273" max="1273" width="10.5703125" style="1" customWidth="1"/>
    <col min="1274" max="1274" width="59" style="1" customWidth="1"/>
    <col min="1275" max="1276" width="0" style="1" hidden="1" customWidth="1"/>
    <col min="1277" max="1279" width="27.85546875" style="1" customWidth="1"/>
    <col min="1280" max="1282" width="6.140625" style="1" customWidth="1"/>
    <col min="1283" max="1283" width="9.140625" style="1" customWidth="1"/>
    <col min="1284" max="1284" width="33.28515625" style="1" customWidth="1"/>
    <col min="1285" max="1285" width="23.7109375" style="1" bestFit="1" customWidth="1"/>
    <col min="1286" max="1286" width="26.42578125" style="1" bestFit="1" customWidth="1"/>
    <col min="1287" max="1287" width="24.7109375" style="1" bestFit="1" customWidth="1"/>
    <col min="1288" max="1288" width="20.7109375" style="1" bestFit="1" customWidth="1"/>
    <col min="1289" max="1526" width="9.140625" style="1"/>
    <col min="1527" max="1527" width="10.42578125" style="1" customWidth="1"/>
    <col min="1528" max="1528" width="7.7109375" style="1" customWidth="1"/>
    <col min="1529" max="1529" width="10.5703125" style="1" customWidth="1"/>
    <col min="1530" max="1530" width="59" style="1" customWidth="1"/>
    <col min="1531" max="1532" width="0" style="1" hidden="1" customWidth="1"/>
    <col min="1533" max="1535" width="27.85546875" style="1" customWidth="1"/>
    <col min="1536" max="1538" width="6.140625" style="1" customWidth="1"/>
    <col min="1539" max="1539" width="9.140625" style="1" customWidth="1"/>
    <col min="1540" max="1540" width="33.28515625" style="1" customWidth="1"/>
    <col min="1541" max="1541" width="23.7109375" style="1" bestFit="1" customWidth="1"/>
    <col min="1542" max="1542" width="26.42578125" style="1" bestFit="1" customWidth="1"/>
    <col min="1543" max="1543" width="24.7109375" style="1" bestFit="1" customWidth="1"/>
    <col min="1544" max="1544" width="20.7109375" style="1" bestFit="1" customWidth="1"/>
    <col min="1545" max="1782" width="9.140625" style="1"/>
    <col min="1783" max="1783" width="10.42578125" style="1" customWidth="1"/>
    <col min="1784" max="1784" width="7.7109375" style="1" customWidth="1"/>
    <col min="1785" max="1785" width="10.5703125" style="1" customWidth="1"/>
    <col min="1786" max="1786" width="59" style="1" customWidth="1"/>
    <col min="1787" max="1788" width="0" style="1" hidden="1" customWidth="1"/>
    <col min="1789" max="1791" width="27.85546875" style="1" customWidth="1"/>
    <col min="1792" max="1794" width="6.140625" style="1" customWidth="1"/>
    <col min="1795" max="1795" width="9.140625" style="1" customWidth="1"/>
    <col min="1796" max="1796" width="33.28515625" style="1" customWidth="1"/>
    <col min="1797" max="1797" width="23.7109375" style="1" bestFit="1" customWidth="1"/>
    <col min="1798" max="1798" width="26.42578125" style="1" bestFit="1" customWidth="1"/>
    <col min="1799" max="1799" width="24.7109375" style="1" bestFit="1" customWidth="1"/>
    <col min="1800" max="1800" width="20.7109375" style="1" bestFit="1" customWidth="1"/>
    <col min="1801" max="2038" width="9.140625" style="1"/>
    <col min="2039" max="2039" width="10.42578125" style="1" customWidth="1"/>
    <col min="2040" max="2040" width="7.7109375" style="1" customWidth="1"/>
    <col min="2041" max="2041" width="10.5703125" style="1" customWidth="1"/>
    <col min="2042" max="2042" width="59" style="1" customWidth="1"/>
    <col min="2043" max="2044" width="0" style="1" hidden="1" customWidth="1"/>
    <col min="2045" max="2047" width="27.85546875" style="1" customWidth="1"/>
    <col min="2048" max="2050" width="6.140625" style="1" customWidth="1"/>
    <col min="2051" max="2051" width="9.140625" style="1" customWidth="1"/>
    <col min="2052" max="2052" width="33.28515625" style="1" customWidth="1"/>
    <col min="2053" max="2053" width="23.7109375" style="1" bestFit="1" customWidth="1"/>
    <col min="2054" max="2054" width="26.42578125" style="1" bestFit="1" customWidth="1"/>
    <col min="2055" max="2055" width="24.7109375" style="1" bestFit="1" customWidth="1"/>
    <col min="2056" max="2056" width="20.7109375" style="1" bestFit="1" customWidth="1"/>
    <col min="2057" max="2294" width="9.140625" style="1"/>
    <col min="2295" max="2295" width="10.42578125" style="1" customWidth="1"/>
    <col min="2296" max="2296" width="7.7109375" style="1" customWidth="1"/>
    <col min="2297" max="2297" width="10.5703125" style="1" customWidth="1"/>
    <col min="2298" max="2298" width="59" style="1" customWidth="1"/>
    <col min="2299" max="2300" width="0" style="1" hidden="1" customWidth="1"/>
    <col min="2301" max="2303" width="27.85546875" style="1" customWidth="1"/>
    <col min="2304" max="2306" width="6.140625" style="1" customWidth="1"/>
    <col min="2307" max="2307" width="9.140625" style="1" customWidth="1"/>
    <col min="2308" max="2308" width="33.28515625" style="1" customWidth="1"/>
    <col min="2309" max="2309" width="23.7109375" style="1" bestFit="1" customWidth="1"/>
    <col min="2310" max="2310" width="26.42578125" style="1" bestFit="1" customWidth="1"/>
    <col min="2311" max="2311" width="24.7109375" style="1" bestFit="1" customWidth="1"/>
    <col min="2312" max="2312" width="20.7109375" style="1" bestFit="1" customWidth="1"/>
    <col min="2313" max="2550" width="9.140625" style="1"/>
    <col min="2551" max="2551" width="10.42578125" style="1" customWidth="1"/>
    <col min="2552" max="2552" width="7.7109375" style="1" customWidth="1"/>
    <col min="2553" max="2553" width="10.5703125" style="1" customWidth="1"/>
    <col min="2554" max="2554" width="59" style="1" customWidth="1"/>
    <col min="2555" max="2556" width="0" style="1" hidden="1" customWidth="1"/>
    <col min="2557" max="2559" width="27.85546875" style="1" customWidth="1"/>
    <col min="2560" max="2562" width="6.140625" style="1" customWidth="1"/>
    <col min="2563" max="2563" width="9.140625" style="1" customWidth="1"/>
    <col min="2564" max="2564" width="33.28515625" style="1" customWidth="1"/>
    <col min="2565" max="2565" width="23.7109375" style="1" bestFit="1" customWidth="1"/>
    <col min="2566" max="2566" width="26.42578125" style="1" bestFit="1" customWidth="1"/>
    <col min="2567" max="2567" width="24.7109375" style="1" bestFit="1" customWidth="1"/>
    <col min="2568" max="2568" width="20.7109375" style="1" bestFit="1" customWidth="1"/>
    <col min="2569" max="2806" width="9.140625" style="1"/>
    <col min="2807" max="2807" width="10.42578125" style="1" customWidth="1"/>
    <col min="2808" max="2808" width="7.7109375" style="1" customWidth="1"/>
    <col min="2809" max="2809" width="10.5703125" style="1" customWidth="1"/>
    <col min="2810" max="2810" width="59" style="1" customWidth="1"/>
    <col min="2811" max="2812" width="0" style="1" hidden="1" customWidth="1"/>
    <col min="2813" max="2815" width="27.85546875" style="1" customWidth="1"/>
    <col min="2816" max="2818" width="6.140625" style="1" customWidth="1"/>
    <col min="2819" max="2819" width="9.140625" style="1" customWidth="1"/>
    <col min="2820" max="2820" width="33.28515625" style="1" customWidth="1"/>
    <col min="2821" max="2821" width="23.7109375" style="1" bestFit="1" customWidth="1"/>
    <col min="2822" max="2822" width="26.42578125" style="1" bestFit="1" customWidth="1"/>
    <col min="2823" max="2823" width="24.7109375" style="1" bestFit="1" customWidth="1"/>
    <col min="2824" max="2824" width="20.7109375" style="1" bestFit="1" customWidth="1"/>
    <col min="2825" max="3062" width="9.140625" style="1"/>
    <col min="3063" max="3063" width="10.42578125" style="1" customWidth="1"/>
    <col min="3064" max="3064" width="7.7109375" style="1" customWidth="1"/>
    <col min="3065" max="3065" width="10.5703125" style="1" customWidth="1"/>
    <col min="3066" max="3066" width="59" style="1" customWidth="1"/>
    <col min="3067" max="3068" width="0" style="1" hidden="1" customWidth="1"/>
    <col min="3069" max="3071" width="27.85546875" style="1" customWidth="1"/>
    <col min="3072" max="3074" width="6.140625" style="1" customWidth="1"/>
    <col min="3075" max="3075" width="9.140625" style="1" customWidth="1"/>
    <col min="3076" max="3076" width="33.28515625" style="1" customWidth="1"/>
    <col min="3077" max="3077" width="23.7109375" style="1" bestFit="1" customWidth="1"/>
    <col min="3078" max="3078" width="26.42578125" style="1" bestFit="1" customWidth="1"/>
    <col min="3079" max="3079" width="24.7109375" style="1" bestFit="1" customWidth="1"/>
    <col min="3080" max="3080" width="20.7109375" style="1" bestFit="1" customWidth="1"/>
    <col min="3081" max="3318" width="9.140625" style="1"/>
    <col min="3319" max="3319" width="10.42578125" style="1" customWidth="1"/>
    <col min="3320" max="3320" width="7.7109375" style="1" customWidth="1"/>
    <col min="3321" max="3321" width="10.5703125" style="1" customWidth="1"/>
    <col min="3322" max="3322" width="59" style="1" customWidth="1"/>
    <col min="3323" max="3324" width="0" style="1" hidden="1" customWidth="1"/>
    <col min="3325" max="3327" width="27.85546875" style="1" customWidth="1"/>
    <col min="3328" max="3330" width="6.140625" style="1" customWidth="1"/>
    <col min="3331" max="3331" width="9.140625" style="1" customWidth="1"/>
    <col min="3332" max="3332" width="33.28515625" style="1" customWidth="1"/>
    <col min="3333" max="3333" width="23.7109375" style="1" bestFit="1" customWidth="1"/>
    <col min="3334" max="3334" width="26.42578125" style="1" bestFit="1" customWidth="1"/>
    <col min="3335" max="3335" width="24.7109375" style="1" bestFit="1" customWidth="1"/>
    <col min="3336" max="3336" width="20.7109375" style="1" bestFit="1" customWidth="1"/>
    <col min="3337" max="3574" width="9.140625" style="1"/>
    <col min="3575" max="3575" width="10.42578125" style="1" customWidth="1"/>
    <col min="3576" max="3576" width="7.7109375" style="1" customWidth="1"/>
    <col min="3577" max="3577" width="10.5703125" style="1" customWidth="1"/>
    <col min="3578" max="3578" width="59" style="1" customWidth="1"/>
    <col min="3579" max="3580" width="0" style="1" hidden="1" customWidth="1"/>
    <col min="3581" max="3583" width="27.85546875" style="1" customWidth="1"/>
    <col min="3584" max="3586" width="6.140625" style="1" customWidth="1"/>
    <col min="3587" max="3587" width="9.140625" style="1" customWidth="1"/>
    <col min="3588" max="3588" width="33.28515625" style="1" customWidth="1"/>
    <col min="3589" max="3589" width="23.7109375" style="1" bestFit="1" customWidth="1"/>
    <col min="3590" max="3590" width="26.42578125" style="1" bestFit="1" customWidth="1"/>
    <col min="3591" max="3591" width="24.7109375" style="1" bestFit="1" customWidth="1"/>
    <col min="3592" max="3592" width="20.7109375" style="1" bestFit="1" customWidth="1"/>
    <col min="3593" max="3830" width="9.140625" style="1"/>
    <col min="3831" max="3831" width="10.42578125" style="1" customWidth="1"/>
    <col min="3832" max="3832" width="7.7109375" style="1" customWidth="1"/>
    <col min="3833" max="3833" width="10.5703125" style="1" customWidth="1"/>
    <col min="3834" max="3834" width="59" style="1" customWidth="1"/>
    <col min="3835" max="3836" width="0" style="1" hidden="1" customWidth="1"/>
    <col min="3837" max="3839" width="27.85546875" style="1" customWidth="1"/>
    <col min="3840" max="3842" width="6.140625" style="1" customWidth="1"/>
    <col min="3843" max="3843" width="9.140625" style="1" customWidth="1"/>
    <col min="3844" max="3844" width="33.28515625" style="1" customWidth="1"/>
    <col min="3845" max="3845" width="23.7109375" style="1" bestFit="1" customWidth="1"/>
    <col min="3846" max="3846" width="26.42578125" style="1" bestFit="1" customWidth="1"/>
    <col min="3847" max="3847" width="24.7109375" style="1" bestFit="1" customWidth="1"/>
    <col min="3848" max="3848" width="20.7109375" style="1" bestFit="1" customWidth="1"/>
    <col min="3849" max="4086" width="9.140625" style="1"/>
    <col min="4087" max="4087" width="10.42578125" style="1" customWidth="1"/>
    <col min="4088" max="4088" width="7.7109375" style="1" customWidth="1"/>
    <col min="4089" max="4089" width="10.5703125" style="1" customWidth="1"/>
    <col min="4090" max="4090" width="59" style="1" customWidth="1"/>
    <col min="4091" max="4092" width="0" style="1" hidden="1" customWidth="1"/>
    <col min="4093" max="4095" width="27.85546875" style="1" customWidth="1"/>
    <col min="4096" max="4098" width="6.140625" style="1" customWidth="1"/>
    <col min="4099" max="4099" width="9.140625" style="1" customWidth="1"/>
    <col min="4100" max="4100" width="33.28515625" style="1" customWidth="1"/>
    <col min="4101" max="4101" width="23.7109375" style="1" bestFit="1" customWidth="1"/>
    <col min="4102" max="4102" width="26.42578125" style="1" bestFit="1" customWidth="1"/>
    <col min="4103" max="4103" width="24.7109375" style="1" bestFit="1" customWidth="1"/>
    <col min="4104" max="4104" width="20.7109375" style="1" bestFit="1" customWidth="1"/>
    <col min="4105" max="4342" width="9.140625" style="1"/>
    <col min="4343" max="4343" width="10.42578125" style="1" customWidth="1"/>
    <col min="4344" max="4344" width="7.7109375" style="1" customWidth="1"/>
    <col min="4345" max="4345" width="10.5703125" style="1" customWidth="1"/>
    <col min="4346" max="4346" width="59" style="1" customWidth="1"/>
    <col min="4347" max="4348" width="0" style="1" hidden="1" customWidth="1"/>
    <col min="4349" max="4351" width="27.85546875" style="1" customWidth="1"/>
    <col min="4352" max="4354" width="6.140625" style="1" customWidth="1"/>
    <col min="4355" max="4355" width="9.140625" style="1" customWidth="1"/>
    <col min="4356" max="4356" width="33.28515625" style="1" customWidth="1"/>
    <col min="4357" max="4357" width="23.7109375" style="1" bestFit="1" customWidth="1"/>
    <col min="4358" max="4358" width="26.42578125" style="1" bestFit="1" customWidth="1"/>
    <col min="4359" max="4359" width="24.7109375" style="1" bestFit="1" customWidth="1"/>
    <col min="4360" max="4360" width="20.7109375" style="1" bestFit="1" customWidth="1"/>
    <col min="4361" max="4598" width="9.140625" style="1"/>
    <col min="4599" max="4599" width="10.42578125" style="1" customWidth="1"/>
    <col min="4600" max="4600" width="7.7109375" style="1" customWidth="1"/>
    <col min="4601" max="4601" width="10.5703125" style="1" customWidth="1"/>
    <col min="4602" max="4602" width="59" style="1" customWidth="1"/>
    <col min="4603" max="4604" width="0" style="1" hidden="1" customWidth="1"/>
    <col min="4605" max="4607" width="27.85546875" style="1" customWidth="1"/>
    <col min="4608" max="4610" width="6.140625" style="1" customWidth="1"/>
    <col min="4611" max="4611" width="9.140625" style="1" customWidth="1"/>
    <col min="4612" max="4612" width="33.28515625" style="1" customWidth="1"/>
    <col min="4613" max="4613" width="23.7109375" style="1" bestFit="1" customWidth="1"/>
    <col min="4614" max="4614" width="26.42578125" style="1" bestFit="1" customWidth="1"/>
    <col min="4615" max="4615" width="24.7109375" style="1" bestFit="1" customWidth="1"/>
    <col min="4616" max="4616" width="20.7109375" style="1" bestFit="1" customWidth="1"/>
    <col min="4617" max="4854" width="9.140625" style="1"/>
    <col min="4855" max="4855" width="10.42578125" style="1" customWidth="1"/>
    <col min="4856" max="4856" width="7.7109375" style="1" customWidth="1"/>
    <col min="4857" max="4857" width="10.5703125" style="1" customWidth="1"/>
    <col min="4858" max="4858" width="59" style="1" customWidth="1"/>
    <col min="4859" max="4860" width="0" style="1" hidden="1" customWidth="1"/>
    <col min="4861" max="4863" width="27.85546875" style="1" customWidth="1"/>
    <col min="4864" max="4866" width="6.140625" style="1" customWidth="1"/>
    <col min="4867" max="4867" width="9.140625" style="1" customWidth="1"/>
    <col min="4868" max="4868" width="33.28515625" style="1" customWidth="1"/>
    <col min="4869" max="4869" width="23.7109375" style="1" bestFit="1" customWidth="1"/>
    <col min="4870" max="4870" width="26.42578125" style="1" bestFit="1" customWidth="1"/>
    <col min="4871" max="4871" width="24.7109375" style="1" bestFit="1" customWidth="1"/>
    <col min="4872" max="4872" width="20.7109375" style="1" bestFit="1" customWidth="1"/>
    <col min="4873" max="5110" width="9.140625" style="1"/>
    <col min="5111" max="5111" width="10.42578125" style="1" customWidth="1"/>
    <col min="5112" max="5112" width="7.7109375" style="1" customWidth="1"/>
    <col min="5113" max="5113" width="10.5703125" style="1" customWidth="1"/>
    <col min="5114" max="5114" width="59" style="1" customWidth="1"/>
    <col min="5115" max="5116" width="0" style="1" hidden="1" customWidth="1"/>
    <col min="5117" max="5119" width="27.85546875" style="1" customWidth="1"/>
    <col min="5120" max="5122" width="6.140625" style="1" customWidth="1"/>
    <col min="5123" max="5123" width="9.140625" style="1" customWidth="1"/>
    <col min="5124" max="5124" width="33.28515625" style="1" customWidth="1"/>
    <col min="5125" max="5125" width="23.7109375" style="1" bestFit="1" customWidth="1"/>
    <col min="5126" max="5126" width="26.42578125" style="1" bestFit="1" customWidth="1"/>
    <col min="5127" max="5127" width="24.7109375" style="1" bestFit="1" customWidth="1"/>
    <col min="5128" max="5128" width="20.7109375" style="1" bestFit="1" customWidth="1"/>
    <col min="5129" max="5366" width="9.140625" style="1"/>
    <col min="5367" max="5367" width="10.42578125" style="1" customWidth="1"/>
    <col min="5368" max="5368" width="7.7109375" style="1" customWidth="1"/>
    <col min="5369" max="5369" width="10.5703125" style="1" customWidth="1"/>
    <col min="5370" max="5370" width="59" style="1" customWidth="1"/>
    <col min="5371" max="5372" width="0" style="1" hidden="1" customWidth="1"/>
    <col min="5373" max="5375" width="27.85546875" style="1" customWidth="1"/>
    <col min="5376" max="5378" width="6.140625" style="1" customWidth="1"/>
    <col min="5379" max="5379" width="9.140625" style="1" customWidth="1"/>
    <col min="5380" max="5380" width="33.28515625" style="1" customWidth="1"/>
    <col min="5381" max="5381" width="23.7109375" style="1" bestFit="1" customWidth="1"/>
    <col min="5382" max="5382" width="26.42578125" style="1" bestFit="1" customWidth="1"/>
    <col min="5383" max="5383" width="24.7109375" style="1" bestFit="1" customWidth="1"/>
    <col min="5384" max="5384" width="20.7109375" style="1" bestFit="1" customWidth="1"/>
    <col min="5385" max="5622" width="9.140625" style="1"/>
    <col min="5623" max="5623" width="10.42578125" style="1" customWidth="1"/>
    <col min="5624" max="5624" width="7.7109375" style="1" customWidth="1"/>
    <col min="5625" max="5625" width="10.5703125" style="1" customWidth="1"/>
    <col min="5626" max="5626" width="59" style="1" customWidth="1"/>
    <col min="5627" max="5628" width="0" style="1" hidden="1" customWidth="1"/>
    <col min="5629" max="5631" width="27.85546875" style="1" customWidth="1"/>
    <col min="5632" max="5634" width="6.140625" style="1" customWidth="1"/>
    <col min="5635" max="5635" width="9.140625" style="1" customWidth="1"/>
    <col min="5636" max="5636" width="33.28515625" style="1" customWidth="1"/>
    <col min="5637" max="5637" width="23.7109375" style="1" bestFit="1" customWidth="1"/>
    <col min="5638" max="5638" width="26.42578125" style="1" bestFit="1" customWidth="1"/>
    <col min="5639" max="5639" width="24.7109375" style="1" bestFit="1" customWidth="1"/>
    <col min="5640" max="5640" width="20.7109375" style="1" bestFit="1" customWidth="1"/>
    <col min="5641" max="5878" width="9.140625" style="1"/>
    <col min="5879" max="5879" width="10.42578125" style="1" customWidth="1"/>
    <col min="5880" max="5880" width="7.7109375" style="1" customWidth="1"/>
    <col min="5881" max="5881" width="10.5703125" style="1" customWidth="1"/>
    <col min="5882" max="5882" width="59" style="1" customWidth="1"/>
    <col min="5883" max="5884" width="0" style="1" hidden="1" customWidth="1"/>
    <col min="5885" max="5887" width="27.85546875" style="1" customWidth="1"/>
    <col min="5888" max="5890" width="6.140625" style="1" customWidth="1"/>
    <col min="5891" max="5891" width="9.140625" style="1" customWidth="1"/>
    <col min="5892" max="5892" width="33.28515625" style="1" customWidth="1"/>
    <col min="5893" max="5893" width="23.7109375" style="1" bestFit="1" customWidth="1"/>
    <col min="5894" max="5894" width="26.42578125" style="1" bestFit="1" customWidth="1"/>
    <col min="5895" max="5895" width="24.7109375" style="1" bestFit="1" customWidth="1"/>
    <col min="5896" max="5896" width="20.7109375" style="1" bestFit="1" customWidth="1"/>
    <col min="5897" max="6134" width="9.140625" style="1"/>
    <col min="6135" max="6135" width="10.42578125" style="1" customWidth="1"/>
    <col min="6136" max="6136" width="7.7109375" style="1" customWidth="1"/>
    <col min="6137" max="6137" width="10.5703125" style="1" customWidth="1"/>
    <col min="6138" max="6138" width="59" style="1" customWidth="1"/>
    <col min="6139" max="6140" width="0" style="1" hidden="1" customWidth="1"/>
    <col min="6141" max="6143" width="27.85546875" style="1" customWidth="1"/>
    <col min="6144" max="6146" width="6.140625" style="1" customWidth="1"/>
    <col min="6147" max="6147" width="9.140625" style="1" customWidth="1"/>
    <col min="6148" max="6148" width="33.28515625" style="1" customWidth="1"/>
    <col min="6149" max="6149" width="23.7109375" style="1" bestFit="1" customWidth="1"/>
    <col min="6150" max="6150" width="26.42578125" style="1" bestFit="1" customWidth="1"/>
    <col min="6151" max="6151" width="24.7109375" style="1" bestFit="1" customWidth="1"/>
    <col min="6152" max="6152" width="20.7109375" style="1" bestFit="1" customWidth="1"/>
    <col min="6153" max="6390" width="9.140625" style="1"/>
    <col min="6391" max="6391" width="10.42578125" style="1" customWidth="1"/>
    <col min="6392" max="6392" width="7.7109375" style="1" customWidth="1"/>
    <col min="6393" max="6393" width="10.5703125" style="1" customWidth="1"/>
    <col min="6394" max="6394" width="59" style="1" customWidth="1"/>
    <col min="6395" max="6396" width="0" style="1" hidden="1" customWidth="1"/>
    <col min="6397" max="6399" width="27.85546875" style="1" customWidth="1"/>
    <col min="6400" max="6402" width="6.140625" style="1" customWidth="1"/>
    <col min="6403" max="6403" width="9.140625" style="1" customWidth="1"/>
    <col min="6404" max="6404" width="33.28515625" style="1" customWidth="1"/>
    <col min="6405" max="6405" width="23.7109375" style="1" bestFit="1" customWidth="1"/>
    <col min="6406" max="6406" width="26.42578125" style="1" bestFit="1" customWidth="1"/>
    <col min="6407" max="6407" width="24.7109375" style="1" bestFit="1" customWidth="1"/>
    <col min="6408" max="6408" width="20.7109375" style="1" bestFit="1" customWidth="1"/>
    <col min="6409" max="6646" width="9.140625" style="1"/>
    <col min="6647" max="6647" width="10.42578125" style="1" customWidth="1"/>
    <col min="6648" max="6648" width="7.7109375" style="1" customWidth="1"/>
    <col min="6649" max="6649" width="10.5703125" style="1" customWidth="1"/>
    <col min="6650" max="6650" width="59" style="1" customWidth="1"/>
    <col min="6651" max="6652" width="0" style="1" hidden="1" customWidth="1"/>
    <col min="6653" max="6655" width="27.85546875" style="1" customWidth="1"/>
    <col min="6656" max="6658" width="6.140625" style="1" customWidth="1"/>
    <col min="6659" max="6659" width="9.140625" style="1" customWidth="1"/>
    <col min="6660" max="6660" width="33.28515625" style="1" customWidth="1"/>
    <col min="6661" max="6661" width="23.7109375" style="1" bestFit="1" customWidth="1"/>
    <col min="6662" max="6662" width="26.42578125" style="1" bestFit="1" customWidth="1"/>
    <col min="6663" max="6663" width="24.7109375" style="1" bestFit="1" customWidth="1"/>
    <col min="6664" max="6664" width="20.7109375" style="1" bestFit="1" customWidth="1"/>
    <col min="6665" max="6902" width="9.140625" style="1"/>
    <col min="6903" max="6903" width="10.42578125" style="1" customWidth="1"/>
    <col min="6904" max="6904" width="7.7109375" style="1" customWidth="1"/>
    <col min="6905" max="6905" width="10.5703125" style="1" customWidth="1"/>
    <col min="6906" max="6906" width="59" style="1" customWidth="1"/>
    <col min="6907" max="6908" width="0" style="1" hidden="1" customWidth="1"/>
    <col min="6909" max="6911" width="27.85546875" style="1" customWidth="1"/>
    <col min="6912" max="6914" width="6.140625" style="1" customWidth="1"/>
    <col min="6915" max="6915" width="9.140625" style="1" customWidth="1"/>
    <col min="6916" max="6916" width="33.28515625" style="1" customWidth="1"/>
    <col min="6917" max="6917" width="23.7109375" style="1" bestFit="1" customWidth="1"/>
    <col min="6918" max="6918" width="26.42578125" style="1" bestFit="1" customWidth="1"/>
    <col min="6919" max="6919" width="24.7109375" style="1" bestFit="1" customWidth="1"/>
    <col min="6920" max="6920" width="20.7109375" style="1" bestFit="1" customWidth="1"/>
    <col min="6921" max="7158" width="9.140625" style="1"/>
    <col min="7159" max="7159" width="10.42578125" style="1" customWidth="1"/>
    <col min="7160" max="7160" width="7.7109375" style="1" customWidth="1"/>
    <col min="7161" max="7161" width="10.5703125" style="1" customWidth="1"/>
    <col min="7162" max="7162" width="59" style="1" customWidth="1"/>
    <col min="7163" max="7164" width="0" style="1" hidden="1" customWidth="1"/>
    <col min="7165" max="7167" width="27.85546875" style="1" customWidth="1"/>
    <col min="7168" max="7170" width="6.140625" style="1" customWidth="1"/>
    <col min="7171" max="7171" width="9.140625" style="1" customWidth="1"/>
    <col min="7172" max="7172" width="33.28515625" style="1" customWidth="1"/>
    <col min="7173" max="7173" width="23.7109375" style="1" bestFit="1" customWidth="1"/>
    <col min="7174" max="7174" width="26.42578125" style="1" bestFit="1" customWidth="1"/>
    <col min="7175" max="7175" width="24.7109375" style="1" bestFit="1" customWidth="1"/>
    <col min="7176" max="7176" width="20.7109375" style="1" bestFit="1" customWidth="1"/>
    <col min="7177" max="7414" width="9.140625" style="1"/>
    <col min="7415" max="7415" width="10.42578125" style="1" customWidth="1"/>
    <col min="7416" max="7416" width="7.7109375" style="1" customWidth="1"/>
    <col min="7417" max="7417" width="10.5703125" style="1" customWidth="1"/>
    <col min="7418" max="7418" width="59" style="1" customWidth="1"/>
    <col min="7419" max="7420" width="0" style="1" hidden="1" customWidth="1"/>
    <col min="7421" max="7423" width="27.85546875" style="1" customWidth="1"/>
    <col min="7424" max="7426" width="6.140625" style="1" customWidth="1"/>
    <col min="7427" max="7427" width="9.140625" style="1" customWidth="1"/>
    <col min="7428" max="7428" width="33.28515625" style="1" customWidth="1"/>
    <col min="7429" max="7429" width="23.7109375" style="1" bestFit="1" customWidth="1"/>
    <col min="7430" max="7430" width="26.42578125" style="1" bestFit="1" customWidth="1"/>
    <col min="7431" max="7431" width="24.7109375" style="1" bestFit="1" customWidth="1"/>
    <col min="7432" max="7432" width="20.7109375" style="1" bestFit="1" customWidth="1"/>
    <col min="7433" max="7670" width="9.140625" style="1"/>
    <col min="7671" max="7671" width="10.42578125" style="1" customWidth="1"/>
    <col min="7672" max="7672" width="7.7109375" style="1" customWidth="1"/>
    <col min="7673" max="7673" width="10.5703125" style="1" customWidth="1"/>
    <col min="7674" max="7674" width="59" style="1" customWidth="1"/>
    <col min="7675" max="7676" width="0" style="1" hidden="1" customWidth="1"/>
    <col min="7677" max="7679" width="27.85546875" style="1" customWidth="1"/>
    <col min="7680" max="7682" width="6.140625" style="1" customWidth="1"/>
    <col min="7683" max="7683" width="9.140625" style="1" customWidth="1"/>
    <col min="7684" max="7684" width="33.28515625" style="1" customWidth="1"/>
    <col min="7685" max="7685" width="23.7109375" style="1" bestFit="1" customWidth="1"/>
    <col min="7686" max="7686" width="26.42578125" style="1" bestFit="1" customWidth="1"/>
    <col min="7687" max="7687" width="24.7109375" style="1" bestFit="1" customWidth="1"/>
    <col min="7688" max="7688" width="20.7109375" style="1" bestFit="1" customWidth="1"/>
    <col min="7689" max="7926" width="9.140625" style="1"/>
    <col min="7927" max="7927" width="10.42578125" style="1" customWidth="1"/>
    <col min="7928" max="7928" width="7.7109375" style="1" customWidth="1"/>
    <col min="7929" max="7929" width="10.5703125" style="1" customWidth="1"/>
    <col min="7930" max="7930" width="59" style="1" customWidth="1"/>
    <col min="7931" max="7932" width="0" style="1" hidden="1" customWidth="1"/>
    <col min="7933" max="7935" width="27.85546875" style="1" customWidth="1"/>
    <col min="7936" max="7938" width="6.140625" style="1" customWidth="1"/>
    <col min="7939" max="7939" width="9.140625" style="1" customWidth="1"/>
    <col min="7940" max="7940" width="33.28515625" style="1" customWidth="1"/>
    <col min="7941" max="7941" width="23.7109375" style="1" bestFit="1" customWidth="1"/>
    <col min="7942" max="7942" width="26.42578125" style="1" bestFit="1" customWidth="1"/>
    <col min="7943" max="7943" width="24.7109375" style="1" bestFit="1" customWidth="1"/>
    <col min="7944" max="7944" width="20.7109375" style="1" bestFit="1" customWidth="1"/>
    <col min="7945" max="8182" width="9.140625" style="1"/>
    <col min="8183" max="8183" width="10.42578125" style="1" customWidth="1"/>
    <col min="8184" max="8184" width="7.7109375" style="1" customWidth="1"/>
    <col min="8185" max="8185" width="10.5703125" style="1" customWidth="1"/>
    <col min="8186" max="8186" width="59" style="1" customWidth="1"/>
    <col min="8187" max="8188" width="0" style="1" hidden="1" customWidth="1"/>
    <col min="8189" max="8191" width="27.85546875" style="1" customWidth="1"/>
    <col min="8192" max="8194" width="6.140625" style="1" customWidth="1"/>
    <col min="8195" max="8195" width="9.140625" style="1" customWidth="1"/>
    <col min="8196" max="8196" width="33.28515625" style="1" customWidth="1"/>
    <col min="8197" max="8197" width="23.7109375" style="1" bestFit="1" customWidth="1"/>
    <col min="8198" max="8198" width="26.42578125" style="1" bestFit="1" customWidth="1"/>
    <col min="8199" max="8199" width="24.7109375" style="1" bestFit="1" customWidth="1"/>
    <col min="8200" max="8200" width="20.7109375" style="1" bestFit="1" customWidth="1"/>
    <col min="8201" max="8438" width="9.140625" style="1"/>
    <col min="8439" max="8439" width="10.42578125" style="1" customWidth="1"/>
    <col min="8440" max="8440" width="7.7109375" style="1" customWidth="1"/>
    <col min="8441" max="8441" width="10.5703125" style="1" customWidth="1"/>
    <col min="8442" max="8442" width="59" style="1" customWidth="1"/>
    <col min="8443" max="8444" width="0" style="1" hidden="1" customWidth="1"/>
    <col min="8445" max="8447" width="27.85546875" style="1" customWidth="1"/>
    <col min="8448" max="8450" width="6.140625" style="1" customWidth="1"/>
    <col min="8451" max="8451" width="9.140625" style="1" customWidth="1"/>
    <col min="8452" max="8452" width="33.28515625" style="1" customWidth="1"/>
    <col min="8453" max="8453" width="23.7109375" style="1" bestFit="1" customWidth="1"/>
    <col min="8454" max="8454" width="26.42578125" style="1" bestFit="1" customWidth="1"/>
    <col min="8455" max="8455" width="24.7109375" style="1" bestFit="1" customWidth="1"/>
    <col min="8456" max="8456" width="20.7109375" style="1" bestFit="1" customWidth="1"/>
    <col min="8457" max="8694" width="9.140625" style="1"/>
    <col min="8695" max="8695" width="10.42578125" style="1" customWidth="1"/>
    <col min="8696" max="8696" width="7.7109375" style="1" customWidth="1"/>
    <col min="8697" max="8697" width="10.5703125" style="1" customWidth="1"/>
    <col min="8698" max="8698" width="59" style="1" customWidth="1"/>
    <col min="8699" max="8700" width="0" style="1" hidden="1" customWidth="1"/>
    <col min="8701" max="8703" width="27.85546875" style="1" customWidth="1"/>
    <col min="8704" max="8706" width="6.140625" style="1" customWidth="1"/>
    <col min="8707" max="8707" width="9.140625" style="1" customWidth="1"/>
    <col min="8708" max="8708" width="33.28515625" style="1" customWidth="1"/>
    <col min="8709" max="8709" width="23.7109375" style="1" bestFit="1" customWidth="1"/>
    <col min="8710" max="8710" width="26.42578125" style="1" bestFit="1" customWidth="1"/>
    <col min="8711" max="8711" width="24.7109375" style="1" bestFit="1" customWidth="1"/>
    <col min="8712" max="8712" width="20.7109375" style="1" bestFit="1" customWidth="1"/>
    <col min="8713" max="8950" width="9.140625" style="1"/>
    <col min="8951" max="8951" width="10.42578125" style="1" customWidth="1"/>
    <col min="8952" max="8952" width="7.7109375" style="1" customWidth="1"/>
    <col min="8953" max="8953" width="10.5703125" style="1" customWidth="1"/>
    <col min="8954" max="8954" width="59" style="1" customWidth="1"/>
    <col min="8955" max="8956" width="0" style="1" hidden="1" customWidth="1"/>
    <col min="8957" max="8959" width="27.85546875" style="1" customWidth="1"/>
    <col min="8960" max="8962" width="6.140625" style="1" customWidth="1"/>
    <col min="8963" max="8963" width="9.140625" style="1" customWidth="1"/>
    <col min="8964" max="8964" width="33.28515625" style="1" customWidth="1"/>
    <col min="8965" max="8965" width="23.7109375" style="1" bestFit="1" customWidth="1"/>
    <col min="8966" max="8966" width="26.42578125" style="1" bestFit="1" customWidth="1"/>
    <col min="8967" max="8967" width="24.7109375" style="1" bestFit="1" customWidth="1"/>
    <col min="8968" max="8968" width="20.7109375" style="1" bestFit="1" customWidth="1"/>
    <col min="8969" max="9206" width="9.140625" style="1"/>
    <col min="9207" max="9207" width="10.42578125" style="1" customWidth="1"/>
    <col min="9208" max="9208" width="7.7109375" style="1" customWidth="1"/>
    <col min="9209" max="9209" width="10.5703125" style="1" customWidth="1"/>
    <col min="9210" max="9210" width="59" style="1" customWidth="1"/>
    <col min="9211" max="9212" width="0" style="1" hidden="1" customWidth="1"/>
    <col min="9213" max="9215" width="27.85546875" style="1" customWidth="1"/>
    <col min="9216" max="9218" width="6.140625" style="1" customWidth="1"/>
    <col min="9219" max="9219" width="9.140625" style="1" customWidth="1"/>
    <col min="9220" max="9220" width="33.28515625" style="1" customWidth="1"/>
    <col min="9221" max="9221" width="23.7109375" style="1" bestFit="1" customWidth="1"/>
    <col min="9222" max="9222" width="26.42578125" style="1" bestFit="1" customWidth="1"/>
    <col min="9223" max="9223" width="24.7109375" style="1" bestFit="1" customWidth="1"/>
    <col min="9224" max="9224" width="20.7109375" style="1" bestFit="1" customWidth="1"/>
    <col min="9225" max="9462" width="9.140625" style="1"/>
    <col min="9463" max="9463" width="10.42578125" style="1" customWidth="1"/>
    <col min="9464" max="9464" width="7.7109375" style="1" customWidth="1"/>
    <col min="9465" max="9465" width="10.5703125" style="1" customWidth="1"/>
    <col min="9466" max="9466" width="59" style="1" customWidth="1"/>
    <col min="9467" max="9468" width="0" style="1" hidden="1" customWidth="1"/>
    <col min="9469" max="9471" width="27.85546875" style="1" customWidth="1"/>
    <col min="9472" max="9474" width="6.140625" style="1" customWidth="1"/>
    <col min="9475" max="9475" width="9.140625" style="1" customWidth="1"/>
    <col min="9476" max="9476" width="33.28515625" style="1" customWidth="1"/>
    <col min="9477" max="9477" width="23.7109375" style="1" bestFit="1" customWidth="1"/>
    <col min="9478" max="9478" width="26.42578125" style="1" bestFit="1" customWidth="1"/>
    <col min="9479" max="9479" width="24.7109375" style="1" bestFit="1" customWidth="1"/>
    <col min="9480" max="9480" width="20.7109375" style="1" bestFit="1" customWidth="1"/>
    <col min="9481" max="9718" width="9.140625" style="1"/>
    <col min="9719" max="9719" width="10.42578125" style="1" customWidth="1"/>
    <col min="9720" max="9720" width="7.7109375" style="1" customWidth="1"/>
    <col min="9721" max="9721" width="10.5703125" style="1" customWidth="1"/>
    <col min="9722" max="9722" width="59" style="1" customWidth="1"/>
    <col min="9723" max="9724" width="0" style="1" hidden="1" customWidth="1"/>
    <col min="9725" max="9727" width="27.85546875" style="1" customWidth="1"/>
    <col min="9728" max="9730" width="6.140625" style="1" customWidth="1"/>
    <col min="9731" max="9731" width="9.140625" style="1" customWidth="1"/>
    <col min="9732" max="9732" width="33.28515625" style="1" customWidth="1"/>
    <col min="9733" max="9733" width="23.7109375" style="1" bestFit="1" customWidth="1"/>
    <col min="9734" max="9734" width="26.42578125" style="1" bestFit="1" customWidth="1"/>
    <col min="9735" max="9735" width="24.7109375" style="1" bestFit="1" customWidth="1"/>
    <col min="9736" max="9736" width="20.7109375" style="1" bestFit="1" customWidth="1"/>
    <col min="9737" max="9974" width="9.140625" style="1"/>
    <col min="9975" max="9975" width="10.42578125" style="1" customWidth="1"/>
    <col min="9976" max="9976" width="7.7109375" style="1" customWidth="1"/>
    <col min="9977" max="9977" width="10.5703125" style="1" customWidth="1"/>
    <col min="9978" max="9978" width="59" style="1" customWidth="1"/>
    <col min="9979" max="9980" width="0" style="1" hidden="1" customWidth="1"/>
    <col min="9981" max="9983" width="27.85546875" style="1" customWidth="1"/>
    <col min="9984" max="9986" width="6.140625" style="1" customWidth="1"/>
    <col min="9987" max="9987" width="9.140625" style="1" customWidth="1"/>
    <col min="9988" max="9988" width="33.28515625" style="1" customWidth="1"/>
    <col min="9989" max="9989" width="23.7109375" style="1" bestFit="1" customWidth="1"/>
    <col min="9990" max="9990" width="26.42578125" style="1" bestFit="1" customWidth="1"/>
    <col min="9991" max="9991" width="24.7109375" style="1" bestFit="1" customWidth="1"/>
    <col min="9992" max="9992" width="20.7109375" style="1" bestFit="1" customWidth="1"/>
    <col min="9993" max="10230" width="9.140625" style="1"/>
    <col min="10231" max="10231" width="10.42578125" style="1" customWidth="1"/>
    <col min="10232" max="10232" width="7.7109375" style="1" customWidth="1"/>
    <col min="10233" max="10233" width="10.5703125" style="1" customWidth="1"/>
    <col min="10234" max="10234" width="59" style="1" customWidth="1"/>
    <col min="10235" max="10236" width="0" style="1" hidden="1" customWidth="1"/>
    <col min="10237" max="10239" width="27.85546875" style="1" customWidth="1"/>
    <col min="10240" max="10242" width="6.140625" style="1" customWidth="1"/>
    <col min="10243" max="10243" width="9.140625" style="1" customWidth="1"/>
    <col min="10244" max="10244" width="33.28515625" style="1" customWidth="1"/>
    <col min="10245" max="10245" width="23.7109375" style="1" bestFit="1" customWidth="1"/>
    <col min="10246" max="10246" width="26.42578125" style="1" bestFit="1" customWidth="1"/>
    <col min="10247" max="10247" width="24.7109375" style="1" bestFit="1" customWidth="1"/>
    <col min="10248" max="10248" width="20.7109375" style="1" bestFit="1" customWidth="1"/>
    <col min="10249" max="10486" width="9.140625" style="1"/>
    <col min="10487" max="10487" width="10.42578125" style="1" customWidth="1"/>
    <col min="10488" max="10488" width="7.7109375" style="1" customWidth="1"/>
    <col min="10489" max="10489" width="10.5703125" style="1" customWidth="1"/>
    <col min="10490" max="10490" width="59" style="1" customWidth="1"/>
    <col min="10491" max="10492" width="0" style="1" hidden="1" customWidth="1"/>
    <col min="10493" max="10495" width="27.85546875" style="1" customWidth="1"/>
    <col min="10496" max="10498" width="6.140625" style="1" customWidth="1"/>
    <col min="10499" max="10499" width="9.140625" style="1" customWidth="1"/>
    <col min="10500" max="10500" width="33.28515625" style="1" customWidth="1"/>
    <col min="10501" max="10501" width="23.7109375" style="1" bestFit="1" customWidth="1"/>
    <col min="10502" max="10502" width="26.42578125" style="1" bestFit="1" customWidth="1"/>
    <col min="10503" max="10503" width="24.7109375" style="1" bestFit="1" customWidth="1"/>
    <col min="10504" max="10504" width="20.7109375" style="1" bestFit="1" customWidth="1"/>
    <col min="10505" max="10742" width="9.140625" style="1"/>
    <col min="10743" max="10743" width="10.42578125" style="1" customWidth="1"/>
    <col min="10744" max="10744" width="7.7109375" style="1" customWidth="1"/>
    <col min="10745" max="10745" width="10.5703125" style="1" customWidth="1"/>
    <col min="10746" max="10746" width="59" style="1" customWidth="1"/>
    <col min="10747" max="10748" width="0" style="1" hidden="1" customWidth="1"/>
    <col min="10749" max="10751" width="27.85546875" style="1" customWidth="1"/>
    <col min="10752" max="10754" width="6.140625" style="1" customWidth="1"/>
    <col min="10755" max="10755" width="9.140625" style="1" customWidth="1"/>
    <col min="10756" max="10756" width="33.28515625" style="1" customWidth="1"/>
    <col min="10757" max="10757" width="23.7109375" style="1" bestFit="1" customWidth="1"/>
    <col min="10758" max="10758" width="26.42578125" style="1" bestFit="1" customWidth="1"/>
    <col min="10759" max="10759" width="24.7109375" style="1" bestFit="1" customWidth="1"/>
    <col min="10760" max="10760" width="20.7109375" style="1" bestFit="1" customWidth="1"/>
    <col min="10761" max="10998" width="9.140625" style="1"/>
    <col min="10999" max="10999" width="10.42578125" style="1" customWidth="1"/>
    <col min="11000" max="11000" width="7.7109375" style="1" customWidth="1"/>
    <col min="11001" max="11001" width="10.5703125" style="1" customWidth="1"/>
    <col min="11002" max="11002" width="59" style="1" customWidth="1"/>
    <col min="11003" max="11004" width="0" style="1" hidden="1" customWidth="1"/>
    <col min="11005" max="11007" width="27.85546875" style="1" customWidth="1"/>
    <col min="11008" max="11010" width="6.140625" style="1" customWidth="1"/>
    <col min="11011" max="11011" width="9.140625" style="1" customWidth="1"/>
    <col min="11012" max="11012" width="33.28515625" style="1" customWidth="1"/>
    <col min="11013" max="11013" width="23.7109375" style="1" bestFit="1" customWidth="1"/>
    <col min="11014" max="11014" width="26.42578125" style="1" bestFit="1" customWidth="1"/>
    <col min="11015" max="11015" width="24.7109375" style="1" bestFit="1" customWidth="1"/>
    <col min="11016" max="11016" width="20.7109375" style="1" bestFit="1" customWidth="1"/>
    <col min="11017" max="11254" width="9.140625" style="1"/>
    <col min="11255" max="11255" width="10.42578125" style="1" customWidth="1"/>
    <col min="11256" max="11256" width="7.7109375" style="1" customWidth="1"/>
    <col min="11257" max="11257" width="10.5703125" style="1" customWidth="1"/>
    <col min="11258" max="11258" width="59" style="1" customWidth="1"/>
    <col min="11259" max="11260" width="0" style="1" hidden="1" customWidth="1"/>
    <col min="11261" max="11263" width="27.85546875" style="1" customWidth="1"/>
    <col min="11264" max="11266" width="6.140625" style="1" customWidth="1"/>
    <col min="11267" max="11267" width="9.140625" style="1" customWidth="1"/>
    <col min="11268" max="11268" width="33.28515625" style="1" customWidth="1"/>
    <col min="11269" max="11269" width="23.7109375" style="1" bestFit="1" customWidth="1"/>
    <col min="11270" max="11270" width="26.42578125" style="1" bestFit="1" customWidth="1"/>
    <col min="11271" max="11271" width="24.7109375" style="1" bestFit="1" customWidth="1"/>
    <col min="11272" max="11272" width="20.7109375" style="1" bestFit="1" customWidth="1"/>
    <col min="11273" max="11510" width="9.140625" style="1"/>
    <col min="11511" max="11511" width="10.42578125" style="1" customWidth="1"/>
    <col min="11512" max="11512" width="7.7109375" style="1" customWidth="1"/>
    <col min="11513" max="11513" width="10.5703125" style="1" customWidth="1"/>
    <col min="11514" max="11514" width="59" style="1" customWidth="1"/>
    <col min="11515" max="11516" width="0" style="1" hidden="1" customWidth="1"/>
    <col min="11517" max="11519" width="27.85546875" style="1" customWidth="1"/>
    <col min="11520" max="11522" width="6.140625" style="1" customWidth="1"/>
    <col min="11523" max="11523" width="9.140625" style="1" customWidth="1"/>
    <col min="11524" max="11524" width="33.28515625" style="1" customWidth="1"/>
    <col min="11525" max="11525" width="23.7109375" style="1" bestFit="1" customWidth="1"/>
    <col min="11526" max="11526" width="26.42578125" style="1" bestFit="1" customWidth="1"/>
    <col min="11527" max="11527" width="24.7109375" style="1" bestFit="1" customWidth="1"/>
    <col min="11528" max="11528" width="20.7109375" style="1" bestFit="1" customWidth="1"/>
    <col min="11529" max="11766" width="9.140625" style="1"/>
    <col min="11767" max="11767" width="10.42578125" style="1" customWidth="1"/>
    <col min="11768" max="11768" width="7.7109375" style="1" customWidth="1"/>
    <col min="11769" max="11769" width="10.5703125" style="1" customWidth="1"/>
    <col min="11770" max="11770" width="59" style="1" customWidth="1"/>
    <col min="11771" max="11772" width="0" style="1" hidden="1" customWidth="1"/>
    <col min="11773" max="11775" width="27.85546875" style="1" customWidth="1"/>
    <col min="11776" max="11778" width="6.140625" style="1" customWidth="1"/>
    <col min="11779" max="11779" width="9.140625" style="1" customWidth="1"/>
    <col min="11780" max="11780" width="33.28515625" style="1" customWidth="1"/>
    <col min="11781" max="11781" width="23.7109375" style="1" bestFit="1" customWidth="1"/>
    <col min="11782" max="11782" width="26.42578125" style="1" bestFit="1" customWidth="1"/>
    <col min="11783" max="11783" width="24.7109375" style="1" bestFit="1" customWidth="1"/>
    <col min="11784" max="11784" width="20.7109375" style="1" bestFit="1" customWidth="1"/>
    <col min="11785" max="12022" width="9.140625" style="1"/>
    <col min="12023" max="12023" width="10.42578125" style="1" customWidth="1"/>
    <col min="12024" max="12024" width="7.7109375" style="1" customWidth="1"/>
    <col min="12025" max="12025" width="10.5703125" style="1" customWidth="1"/>
    <col min="12026" max="12026" width="59" style="1" customWidth="1"/>
    <col min="12027" max="12028" width="0" style="1" hidden="1" customWidth="1"/>
    <col min="12029" max="12031" width="27.85546875" style="1" customWidth="1"/>
    <col min="12032" max="12034" width="6.140625" style="1" customWidth="1"/>
    <col min="12035" max="12035" width="9.140625" style="1" customWidth="1"/>
    <col min="12036" max="12036" width="33.28515625" style="1" customWidth="1"/>
    <col min="12037" max="12037" width="23.7109375" style="1" bestFit="1" customWidth="1"/>
    <col min="12038" max="12038" width="26.42578125" style="1" bestFit="1" customWidth="1"/>
    <col min="12039" max="12039" width="24.7109375" style="1" bestFit="1" customWidth="1"/>
    <col min="12040" max="12040" width="20.7109375" style="1" bestFit="1" customWidth="1"/>
    <col min="12041" max="12278" width="9.140625" style="1"/>
    <col min="12279" max="12279" width="10.42578125" style="1" customWidth="1"/>
    <col min="12280" max="12280" width="7.7109375" style="1" customWidth="1"/>
    <col min="12281" max="12281" width="10.5703125" style="1" customWidth="1"/>
    <col min="12282" max="12282" width="59" style="1" customWidth="1"/>
    <col min="12283" max="12284" width="0" style="1" hidden="1" customWidth="1"/>
    <col min="12285" max="12287" width="27.85546875" style="1" customWidth="1"/>
    <col min="12288" max="12290" width="6.140625" style="1" customWidth="1"/>
    <col min="12291" max="12291" width="9.140625" style="1" customWidth="1"/>
    <col min="12292" max="12292" width="33.28515625" style="1" customWidth="1"/>
    <col min="12293" max="12293" width="23.7109375" style="1" bestFit="1" customWidth="1"/>
    <col min="12294" max="12294" width="26.42578125" style="1" bestFit="1" customWidth="1"/>
    <col min="12295" max="12295" width="24.7109375" style="1" bestFit="1" customWidth="1"/>
    <col min="12296" max="12296" width="20.7109375" style="1" bestFit="1" customWidth="1"/>
    <col min="12297" max="12534" width="9.140625" style="1"/>
    <col min="12535" max="12535" width="10.42578125" style="1" customWidth="1"/>
    <col min="12536" max="12536" width="7.7109375" style="1" customWidth="1"/>
    <col min="12537" max="12537" width="10.5703125" style="1" customWidth="1"/>
    <col min="12538" max="12538" width="59" style="1" customWidth="1"/>
    <col min="12539" max="12540" width="0" style="1" hidden="1" customWidth="1"/>
    <col min="12541" max="12543" width="27.85546875" style="1" customWidth="1"/>
    <col min="12544" max="12546" width="6.140625" style="1" customWidth="1"/>
    <col min="12547" max="12547" width="9.140625" style="1" customWidth="1"/>
    <col min="12548" max="12548" width="33.28515625" style="1" customWidth="1"/>
    <col min="12549" max="12549" width="23.7109375" style="1" bestFit="1" customWidth="1"/>
    <col min="12550" max="12550" width="26.42578125" style="1" bestFit="1" customWidth="1"/>
    <col min="12551" max="12551" width="24.7109375" style="1" bestFit="1" customWidth="1"/>
    <col min="12552" max="12552" width="20.7109375" style="1" bestFit="1" customWidth="1"/>
    <col min="12553" max="12790" width="9.140625" style="1"/>
    <col min="12791" max="12791" width="10.42578125" style="1" customWidth="1"/>
    <col min="12792" max="12792" width="7.7109375" style="1" customWidth="1"/>
    <col min="12793" max="12793" width="10.5703125" style="1" customWidth="1"/>
    <col min="12794" max="12794" width="59" style="1" customWidth="1"/>
    <col min="12795" max="12796" width="0" style="1" hidden="1" customWidth="1"/>
    <col min="12797" max="12799" width="27.85546875" style="1" customWidth="1"/>
    <col min="12800" max="12802" width="6.140625" style="1" customWidth="1"/>
    <col min="12803" max="12803" width="9.140625" style="1" customWidth="1"/>
    <col min="12804" max="12804" width="33.28515625" style="1" customWidth="1"/>
    <col min="12805" max="12805" width="23.7109375" style="1" bestFit="1" customWidth="1"/>
    <col min="12806" max="12806" width="26.42578125" style="1" bestFit="1" customWidth="1"/>
    <col min="12807" max="12807" width="24.7109375" style="1" bestFit="1" customWidth="1"/>
    <col min="12808" max="12808" width="20.7109375" style="1" bestFit="1" customWidth="1"/>
    <col min="12809" max="13046" width="9.140625" style="1"/>
    <col min="13047" max="13047" width="10.42578125" style="1" customWidth="1"/>
    <col min="13048" max="13048" width="7.7109375" style="1" customWidth="1"/>
    <col min="13049" max="13049" width="10.5703125" style="1" customWidth="1"/>
    <col min="13050" max="13050" width="59" style="1" customWidth="1"/>
    <col min="13051" max="13052" width="0" style="1" hidden="1" customWidth="1"/>
    <col min="13053" max="13055" width="27.85546875" style="1" customWidth="1"/>
    <col min="13056" max="13058" width="6.140625" style="1" customWidth="1"/>
    <col min="13059" max="13059" width="9.140625" style="1" customWidth="1"/>
    <col min="13060" max="13060" width="33.28515625" style="1" customWidth="1"/>
    <col min="13061" max="13061" width="23.7109375" style="1" bestFit="1" customWidth="1"/>
    <col min="13062" max="13062" width="26.42578125" style="1" bestFit="1" customWidth="1"/>
    <col min="13063" max="13063" width="24.7109375" style="1" bestFit="1" customWidth="1"/>
    <col min="13064" max="13064" width="20.7109375" style="1" bestFit="1" customWidth="1"/>
    <col min="13065" max="13302" width="9.140625" style="1"/>
    <col min="13303" max="13303" width="10.42578125" style="1" customWidth="1"/>
    <col min="13304" max="13304" width="7.7109375" style="1" customWidth="1"/>
    <col min="13305" max="13305" width="10.5703125" style="1" customWidth="1"/>
    <col min="13306" max="13306" width="59" style="1" customWidth="1"/>
    <col min="13307" max="13308" width="0" style="1" hidden="1" customWidth="1"/>
    <col min="13309" max="13311" width="27.85546875" style="1" customWidth="1"/>
    <col min="13312" max="13314" width="6.140625" style="1" customWidth="1"/>
    <col min="13315" max="13315" width="9.140625" style="1" customWidth="1"/>
    <col min="13316" max="13316" width="33.28515625" style="1" customWidth="1"/>
    <col min="13317" max="13317" width="23.7109375" style="1" bestFit="1" customWidth="1"/>
    <col min="13318" max="13318" width="26.42578125" style="1" bestFit="1" customWidth="1"/>
    <col min="13319" max="13319" width="24.7109375" style="1" bestFit="1" customWidth="1"/>
    <col min="13320" max="13320" width="20.7109375" style="1" bestFit="1" customWidth="1"/>
    <col min="13321" max="13558" width="9.140625" style="1"/>
    <col min="13559" max="13559" width="10.42578125" style="1" customWidth="1"/>
    <col min="13560" max="13560" width="7.7109375" style="1" customWidth="1"/>
    <col min="13561" max="13561" width="10.5703125" style="1" customWidth="1"/>
    <col min="13562" max="13562" width="59" style="1" customWidth="1"/>
    <col min="13563" max="13564" width="0" style="1" hidden="1" customWidth="1"/>
    <col min="13565" max="13567" width="27.85546875" style="1" customWidth="1"/>
    <col min="13568" max="13570" width="6.140625" style="1" customWidth="1"/>
    <col min="13571" max="13571" width="9.140625" style="1" customWidth="1"/>
    <col min="13572" max="13572" width="33.28515625" style="1" customWidth="1"/>
    <col min="13573" max="13573" width="23.7109375" style="1" bestFit="1" customWidth="1"/>
    <col min="13574" max="13574" width="26.42578125" style="1" bestFit="1" customWidth="1"/>
    <col min="13575" max="13575" width="24.7109375" style="1" bestFit="1" customWidth="1"/>
    <col min="13576" max="13576" width="20.7109375" style="1" bestFit="1" customWidth="1"/>
    <col min="13577" max="13814" width="9.140625" style="1"/>
    <col min="13815" max="13815" width="10.42578125" style="1" customWidth="1"/>
    <col min="13816" max="13816" width="7.7109375" style="1" customWidth="1"/>
    <col min="13817" max="13817" width="10.5703125" style="1" customWidth="1"/>
    <col min="13818" max="13818" width="59" style="1" customWidth="1"/>
    <col min="13819" max="13820" width="0" style="1" hidden="1" customWidth="1"/>
    <col min="13821" max="13823" width="27.85546875" style="1" customWidth="1"/>
    <col min="13824" max="13826" width="6.140625" style="1" customWidth="1"/>
    <col min="13827" max="13827" width="9.140625" style="1" customWidth="1"/>
    <col min="13828" max="13828" width="33.28515625" style="1" customWidth="1"/>
    <col min="13829" max="13829" width="23.7109375" style="1" bestFit="1" customWidth="1"/>
    <col min="13830" max="13830" width="26.42578125" style="1" bestFit="1" customWidth="1"/>
    <col min="13831" max="13831" width="24.7109375" style="1" bestFit="1" customWidth="1"/>
    <col min="13832" max="13832" width="20.7109375" style="1" bestFit="1" customWidth="1"/>
    <col min="13833" max="14070" width="9.140625" style="1"/>
    <col min="14071" max="14071" width="10.42578125" style="1" customWidth="1"/>
    <col min="14072" max="14072" width="7.7109375" style="1" customWidth="1"/>
    <col min="14073" max="14073" width="10.5703125" style="1" customWidth="1"/>
    <col min="14074" max="14074" width="59" style="1" customWidth="1"/>
    <col min="14075" max="14076" width="0" style="1" hidden="1" customWidth="1"/>
    <col min="14077" max="14079" width="27.85546875" style="1" customWidth="1"/>
    <col min="14080" max="14082" width="6.140625" style="1" customWidth="1"/>
    <col min="14083" max="14083" width="9.140625" style="1" customWidth="1"/>
    <col min="14084" max="14084" width="33.28515625" style="1" customWidth="1"/>
    <col min="14085" max="14085" width="23.7109375" style="1" bestFit="1" customWidth="1"/>
    <col min="14086" max="14086" width="26.42578125" style="1" bestFit="1" customWidth="1"/>
    <col min="14087" max="14087" width="24.7109375" style="1" bestFit="1" customWidth="1"/>
    <col min="14088" max="14088" width="20.7109375" style="1" bestFit="1" customWidth="1"/>
    <col min="14089" max="14326" width="9.140625" style="1"/>
    <col min="14327" max="14327" width="10.42578125" style="1" customWidth="1"/>
    <col min="14328" max="14328" width="7.7109375" style="1" customWidth="1"/>
    <col min="14329" max="14329" width="10.5703125" style="1" customWidth="1"/>
    <col min="14330" max="14330" width="59" style="1" customWidth="1"/>
    <col min="14331" max="14332" width="0" style="1" hidden="1" customWidth="1"/>
    <col min="14333" max="14335" width="27.85546875" style="1" customWidth="1"/>
    <col min="14336" max="14338" width="6.140625" style="1" customWidth="1"/>
    <col min="14339" max="14339" width="9.140625" style="1" customWidth="1"/>
    <col min="14340" max="14340" width="33.28515625" style="1" customWidth="1"/>
    <col min="14341" max="14341" width="23.7109375" style="1" bestFit="1" customWidth="1"/>
    <col min="14342" max="14342" width="26.42578125" style="1" bestFit="1" customWidth="1"/>
    <col min="14343" max="14343" width="24.7109375" style="1" bestFit="1" customWidth="1"/>
    <col min="14344" max="14344" width="20.7109375" style="1" bestFit="1" customWidth="1"/>
    <col min="14345" max="14582" width="9.140625" style="1"/>
    <col min="14583" max="14583" width="10.42578125" style="1" customWidth="1"/>
    <col min="14584" max="14584" width="7.7109375" style="1" customWidth="1"/>
    <col min="14585" max="14585" width="10.5703125" style="1" customWidth="1"/>
    <col min="14586" max="14586" width="59" style="1" customWidth="1"/>
    <col min="14587" max="14588" width="0" style="1" hidden="1" customWidth="1"/>
    <col min="14589" max="14591" width="27.85546875" style="1" customWidth="1"/>
    <col min="14592" max="14594" width="6.140625" style="1" customWidth="1"/>
    <col min="14595" max="14595" width="9.140625" style="1" customWidth="1"/>
    <col min="14596" max="14596" width="33.28515625" style="1" customWidth="1"/>
    <col min="14597" max="14597" width="23.7109375" style="1" bestFit="1" customWidth="1"/>
    <col min="14598" max="14598" width="26.42578125" style="1" bestFit="1" customWidth="1"/>
    <col min="14599" max="14599" width="24.7109375" style="1" bestFit="1" customWidth="1"/>
    <col min="14600" max="14600" width="20.7109375" style="1" bestFit="1" customWidth="1"/>
    <col min="14601" max="14838" width="9.140625" style="1"/>
    <col min="14839" max="14839" width="10.42578125" style="1" customWidth="1"/>
    <col min="14840" max="14840" width="7.7109375" style="1" customWidth="1"/>
    <col min="14841" max="14841" width="10.5703125" style="1" customWidth="1"/>
    <col min="14842" max="14842" width="59" style="1" customWidth="1"/>
    <col min="14843" max="14844" width="0" style="1" hidden="1" customWidth="1"/>
    <col min="14845" max="14847" width="27.85546875" style="1" customWidth="1"/>
    <col min="14848" max="14850" width="6.140625" style="1" customWidth="1"/>
    <col min="14851" max="14851" width="9.140625" style="1" customWidth="1"/>
    <col min="14852" max="14852" width="33.28515625" style="1" customWidth="1"/>
    <col min="14853" max="14853" width="23.7109375" style="1" bestFit="1" customWidth="1"/>
    <col min="14854" max="14854" width="26.42578125" style="1" bestFit="1" customWidth="1"/>
    <col min="14855" max="14855" width="24.7109375" style="1" bestFit="1" customWidth="1"/>
    <col min="14856" max="14856" width="20.7109375" style="1" bestFit="1" customWidth="1"/>
    <col min="14857" max="15094" width="9.140625" style="1"/>
    <col min="15095" max="15095" width="10.42578125" style="1" customWidth="1"/>
    <col min="15096" max="15096" width="7.7109375" style="1" customWidth="1"/>
    <col min="15097" max="15097" width="10.5703125" style="1" customWidth="1"/>
    <col min="15098" max="15098" width="59" style="1" customWidth="1"/>
    <col min="15099" max="15100" width="0" style="1" hidden="1" customWidth="1"/>
    <col min="15101" max="15103" width="27.85546875" style="1" customWidth="1"/>
    <col min="15104" max="15106" width="6.140625" style="1" customWidth="1"/>
    <col min="15107" max="15107" width="9.140625" style="1" customWidth="1"/>
    <col min="15108" max="15108" width="33.28515625" style="1" customWidth="1"/>
    <col min="15109" max="15109" width="23.7109375" style="1" bestFit="1" customWidth="1"/>
    <col min="15110" max="15110" width="26.42578125" style="1" bestFit="1" customWidth="1"/>
    <col min="15111" max="15111" width="24.7109375" style="1" bestFit="1" customWidth="1"/>
    <col min="15112" max="15112" width="20.7109375" style="1" bestFit="1" customWidth="1"/>
    <col min="15113" max="15350" width="9.140625" style="1"/>
    <col min="15351" max="15351" width="10.42578125" style="1" customWidth="1"/>
    <col min="15352" max="15352" width="7.7109375" style="1" customWidth="1"/>
    <col min="15353" max="15353" width="10.5703125" style="1" customWidth="1"/>
    <col min="15354" max="15354" width="59" style="1" customWidth="1"/>
    <col min="15355" max="15356" width="0" style="1" hidden="1" customWidth="1"/>
    <col min="15357" max="15359" width="27.85546875" style="1" customWidth="1"/>
    <col min="15360" max="15362" width="6.140625" style="1" customWidth="1"/>
    <col min="15363" max="15363" width="9.140625" style="1" customWidth="1"/>
    <col min="15364" max="15364" width="33.28515625" style="1" customWidth="1"/>
    <col min="15365" max="15365" width="23.7109375" style="1" bestFit="1" customWidth="1"/>
    <col min="15366" max="15366" width="26.42578125" style="1" bestFit="1" customWidth="1"/>
    <col min="15367" max="15367" width="24.7109375" style="1" bestFit="1" customWidth="1"/>
    <col min="15368" max="15368" width="20.7109375" style="1" bestFit="1" customWidth="1"/>
    <col min="15369" max="15606" width="9.140625" style="1"/>
    <col min="15607" max="15607" width="10.42578125" style="1" customWidth="1"/>
    <col min="15608" max="15608" width="7.7109375" style="1" customWidth="1"/>
    <col min="15609" max="15609" width="10.5703125" style="1" customWidth="1"/>
    <col min="15610" max="15610" width="59" style="1" customWidth="1"/>
    <col min="15611" max="15612" width="0" style="1" hidden="1" customWidth="1"/>
    <col min="15613" max="15615" width="27.85546875" style="1" customWidth="1"/>
    <col min="15616" max="15618" width="6.140625" style="1" customWidth="1"/>
    <col min="15619" max="15619" width="9.140625" style="1" customWidth="1"/>
    <col min="15620" max="15620" width="33.28515625" style="1" customWidth="1"/>
    <col min="15621" max="15621" width="23.7109375" style="1" bestFit="1" customWidth="1"/>
    <col min="15622" max="15622" width="26.42578125" style="1" bestFit="1" customWidth="1"/>
    <col min="15623" max="15623" width="24.7109375" style="1" bestFit="1" customWidth="1"/>
    <col min="15624" max="15624" width="20.7109375" style="1" bestFit="1" customWidth="1"/>
    <col min="15625" max="15862" width="9.140625" style="1"/>
    <col min="15863" max="15863" width="10.42578125" style="1" customWidth="1"/>
    <col min="15864" max="15864" width="7.7109375" style="1" customWidth="1"/>
    <col min="15865" max="15865" width="10.5703125" style="1" customWidth="1"/>
    <col min="15866" max="15866" width="59" style="1" customWidth="1"/>
    <col min="15867" max="15868" width="0" style="1" hidden="1" customWidth="1"/>
    <col min="15869" max="15871" width="27.85546875" style="1" customWidth="1"/>
    <col min="15872" max="15874" width="6.140625" style="1" customWidth="1"/>
    <col min="15875" max="15875" width="9.140625" style="1" customWidth="1"/>
    <col min="15876" max="15876" width="33.28515625" style="1" customWidth="1"/>
    <col min="15877" max="15877" width="23.7109375" style="1" bestFit="1" customWidth="1"/>
    <col min="15878" max="15878" width="26.42578125" style="1" bestFit="1" customWidth="1"/>
    <col min="15879" max="15879" width="24.7109375" style="1" bestFit="1" customWidth="1"/>
    <col min="15880" max="15880" width="20.7109375" style="1" bestFit="1" customWidth="1"/>
    <col min="15881" max="16118" width="9.140625" style="1"/>
    <col min="16119" max="16119" width="10.42578125" style="1" customWidth="1"/>
    <col min="16120" max="16120" width="7.7109375" style="1" customWidth="1"/>
    <col min="16121" max="16121" width="10.5703125" style="1" customWidth="1"/>
    <col min="16122" max="16122" width="59" style="1" customWidth="1"/>
    <col min="16123" max="16124" width="0" style="1" hidden="1" customWidth="1"/>
    <col min="16125" max="16127" width="27.85546875" style="1" customWidth="1"/>
    <col min="16128" max="16130" width="6.140625" style="1" customWidth="1"/>
    <col min="16131" max="16131" width="9.140625" style="1" customWidth="1"/>
    <col min="16132" max="16132" width="33.28515625" style="1" customWidth="1"/>
    <col min="16133" max="16133" width="23.7109375" style="1" bestFit="1" customWidth="1"/>
    <col min="16134" max="16134" width="26.42578125" style="1" bestFit="1" customWidth="1"/>
    <col min="16135" max="16135" width="24.7109375" style="1" bestFit="1" customWidth="1"/>
    <col min="16136" max="16136" width="20.7109375" style="1" bestFit="1" customWidth="1"/>
    <col min="16137" max="16374" width="9.140625" style="1"/>
    <col min="16375" max="16384" width="8.85546875" style="1" customWidth="1"/>
  </cols>
  <sheetData>
    <row r="1" spans="1:10" ht="43.5" customHeight="1" x14ac:dyDescent="0.2">
      <c r="A1" s="94" t="s">
        <v>159</v>
      </c>
      <c r="B1" s="94"/>
      <c r="C1" s="94"/>
      <c r="D1" s="94"/>
      <c r="E1" s="94"/>
      <c r="F1" s="94"/>
      <c r="G1" s="94"/>
      <c r="H1" s="94"/>
      <c r="I1" s="55"/>
    </row>
    <row r="2" spans="1:10" x14ac:dyDescent="0.2">
      <c r="A2" s="44"/>
      <c r="B2" s="44"/>
      <c r="C2" s="44"/>
      <c r="D2" s="44"/>
      <c r="E2" s="44"/>
      <c r="F2" s="44"/>
      <c r="G2" s="44"/>
      <c r="H2" s="44"/>
    </row>
    <row r="3" spans="1:10" ht="18" customHeight="1" x14ac:dyDescent="0.2">
      <c r="A3" s="100" t="s">
        <v>84</v>
      </c>
      <c r="B3" s="100"/>
      <c r="C3" s="100"/>
      <c r="D3" s="100"/>
      <c r="E3" s="100"/>
      <c r="F3" s="100"/>
      <c r="G3" s="100"/>
      <c r="H3" s="100"/>
    </row>
    <row r="4" spans="1:10" x14ac:dyDescent="0.2">
      <c r="A4" s="43"/>
      <c r="B4" s="43"/>
      <c r="C4" s="43"/>
      <c r="D4" s="43"/>
      <c r="E4" s="43"/>
      <c r="F4" s="43"/>
      <c r="G4" s="43"/>
      <c r="H4" s="43"/>
    </row>
    <row r="5" spans="1:10" ht="18" customHeight="1" x14ac:dyDescent="0.2">
      <c r="A5" s="100" t="s">
        <v>87</v>
      </c>
      <c r="B5" s="100"/>
      <c r="C5" s="100"/>
      <c r="D5" s="100"/>
      <c r="E5" s="100"/>
      <c r="F5" s="100"/>
      <c r="G5" s="100"/>
      <c r="H5" s="100"/>
    </row>
    <row r="6" spans="1:10" x14ac:dyDescent="0.2">
      <c r="A6" s="43"/>
      <c r="B6" s="43"/>
      <c r="C6" s="43"/>
      <c r="D6" s="43"/>
      <c r="E6" s="43"/>
      <c r="F6" s="43"/>
      <c r="G6" s="43"/>
      <c r="H6" s="43"/>
    </row>
    <row r="7" spans="1:10" ht="18" customHeight="1" x14ac:dyDescent="0.2">
      <c r="A7" s="100" t="s">
        <v>21</v>
      </c>
      <c r="B7" s="100"/>
      <c r="C7" s="100"/>
      <c r="D7" s="100"/>
      <c r="E7" s="100"/>
      <c r="F7" s="100"/>
      <c r="G7" s="100"/>
      <c r="H7" s="100"/>
    </row>
    <row r="8" spans="1:10" x14ac:dyDescent="0.2">
      <c r="A8" s="43"/>
      <c r="B8" s="43"/>
      <c r="C8" s="43"/>
      <c r="D8" s="43"/>
      <c r="E8" s="43"/>
      <c r="F8" s="43"/>
      <c r="G8" s="43"/>
      <c r="H8" s="43"/>
    </row>
    <row r="9" spans="1:10" ht="18" customHeight="1" x14ac:dyDescent="0.2">
      <c r="A9" s="129" t="s">
        <v>94</v>
      </c>
      <c r="B9" s="131" t="s">
        <v>95</v>
      </c>
      <c r="C9" s="131" t="s">
        <v>80</v>
      </c>
      <c r="D9" s="133" t="s">
        <v>92</v>
      </c>
      <c r="E9" s="124" t="s">
        <v>163</v>
      </c>
      <c r="F9" s="124" t="s">
        <v>161</v>
      </c>
      <c r="G9" s="124" t="s">
        <v>145</v>
      </c>
      <c r="H9" s="124" t="s">
        <v>162</v>
      </c>
    </row>
    <row r="10" spans="1:10" x14ac:dyDescent="0.2">
      <c r="A10" s="130"/>
      <c r="B10" s="132"/>
      <c r="C10" s="132"/>
      <c r="D10" s="134"/>
      <c r="E10" s="125"/>
      <c r="F10" s="125"/>
      <c r="G10" s="125"/>
      <c r="H10" s="125"/>
    </row>
    <row r="11" spans="1:10" ht="10.5" customHeight="1" x14ac:dyDescent="0.2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2">
        <v>8</v>
      </c>
    </row>
    <row r="12" spans="1:10" x14ac:dyDescent="0.2">
      <c r="A12" s="117">
        <v>6</v>
      </c>
      <c r="B12" s="118"/>
      <c r="C12" s="119"/>
      <c r="D12" s="29" t="s">
        <v>21</v>
      </c>
      <c r="E12" s="30">
        <f>E13+E15+E17+E19+E22+E25</f>
        <v>97658468</v>
      </c>
      <c r="F12" s="30">
        <f>F13+F15+F17+F19+F22+F25</f>
        <v>98922060</v>
      </c>
      <c r="G12" s="30">
        <f>H12-F12</f>
        <v>4537393</v>
      </c>
      <c r="H12" s="30">
        <f>H13+H15+H17+H19+H22+H25</f>
        <v>103459453</v>
      </c>
    </row>
    <row r="13" spans="1:10" ht="30" x14ac:dyDescent="0.2">
      <c r="A13" s="28"/>
      <c r="B13" s="28">
        <v>63</v>
      </c>
      <c r="C13" s="28"/>
      <c r="D13" s="29" t="s">
        <v>24</v>
      </c>
      <c r="E13" s="30">
        <f>SUM(E14:E14)</f>
        <v>6606980</v>
      </c>
      <c r="F13" s="30">
        <f>SUM(F14:F14)</f>
        <v>6606980</v>
      </c>
      <c r="G13" s="30">
        <f t="shared" ref="G13:G30" si="0">H13-F13</f>
        <v>-758111</v>
      </c>
      <c r="H13" s="30">
        <f>SUM(H14:H14)</f>
        <v>5848869</v>
      </c>
      <c r="I13" s="2"/>
      <c r="J13" s="2"/>
    </row>
    <row r="14" spans="1:10" x14ac:dyDescent="0.2">
      <c r="A14" s="33"/>
      <c r="B14" s="33"/>
      <c r="C14" s="33">
        <v>52</v>
      </c>
      <c r="D14" s="24" t="s">
        <v>110</v>
      </c>
      <c r="E14" s="25">
        <f>'POSEBNI DIO'!C29+'POSEBNI DIO'!C188+'POSEBNI DIO'!C41</f>
        <v>6606980</v>
      </c>
      <c r="F14" s="25">
        <f>'POSEBNI DIO'!D29+'POSEBNI DIO'!D188+'POSEBNI DIO'!D41</f>
        <v>6606980</v>
      </c>
      <c r="G14" s="25">
        <f t="shared" si="0"/>
        <v>-758111</v>
      </c>
      <c r="H14" s="25">
        <f>'POSEBNI DIO'!F29+'POSEBNI DIO'!F188+'POSEBNI DIO'!F41-152065</f>
        <v>5848869</v>
      </c>
      <c r="I14" s="54"/>
      <c r="J14" s="2"/>
    </row>
    <row r="15" spans="1:10" x14ac:dyDescent="0.2">
      <c r="A15" s="28"/>
      <c r="B15" s="28">
        <v>64</v>
      </c>
      <c r="C15" s="28"/>
      <c r="D15" s="29" t="s">
        <v>25</v>
      </c>
      <c r="E15" s="30">
        <f>SUM(E16)</f>
        <v>3000</v>
      </c>
      <c r="F15" s="30">
        <f>SUM(F16)</f>
        <v>3000</v>
      </c>
      <c r="G15" s="30">
        <f t="shared" si="0"/>
        <v>0</v>
      </c>
      <c r="H15" s="30">
        <f>SUM(H16)</f>
        <v>3000</v>
      </c>
    </row>
    <row r="16" spans="1:10" x14ac:dyDescent="0.2">
      <c r="A16" s="32"/>
      <c r="B16" s="32"/>
      <c r="C16" s="32">
        <v>31</v>
      </c>
      <c r="D16" s="24" t="s">
        <v>66</v>
      </c>
      <c r="E16" s="25">
        <v>3000</v>
      </c>
      <c r="F16" s="25">
        <v>3000</v>
      </c>
      <c r="G16" s="25">
        <f t="shared" si="0"/>
        <v>0</v>
      </c>
      <c r="H16" s="25">
        <v>3000</v>
      </c>
      <c r="J16" s="2"/>
    </row>
    <row r="17" spans="1:10" ht="45" x14ac:dyDescent="0.2">
      <c r="A17" s="28"/>
      <c r="B17" s="28">
        <v>65</v>
      </c>
      <c r="C17" s="28"/>
      <c r="D17" s="29" t="s">
        <v>74</v>
      </c>
      <c r="E17" s="30">
        <f>SUM(E18)</f>
        <v>7200000</v>
      </c>
      <c r="F17" s="30">
        <f>SUM(F18)</f>
        <v>7200000</v>
      </c>
      <c r="G17" s="30">
        <f t="shared" si="0"/>
        <v>0</v>
      </c>
      <c r="H17" s="30">
        <f>SUM(H18)</f>
        <v>7200000</v>
      </c>
      <c r="I17" s="2"/>
      <c r="J17" s="2"/>
    </row>
    <row r="18" spans="1:10" x14ac:dyDescent="0.2">
      <c r="A18" s="33"/>
      <c r="B18" s="33"/>
      <c r="C18" s="33">
        <v>43</v>
      </c>
      <c r="D18" s="24" t="s">
        <v>107</v>
      </c>
      <c r="E18" s="25">
        <v>7200000</v>
      </c>
      <c r="F18" s="25">
        <v>7200000</v>
      </c>
      <c r="G18" s="25">
        <f t="shared" si="0"/>
        <v>0</v>
      </c>
      <c r="H18" s="25">
        <v>7200000</v>
      </c>
      <c r="I18" s="52"/>
      <c r="J18" s="52"/>
    </row>
    <row r="19" spans="1:10" ht="45" x14ac:dyDescent="0.2">
      <c r="A19" s="28"/>
      <c r="B19" s="28">
        <v>66</v>
      </c>
      <c r="C19" s="28"/>
      <c r="D19" s="29" t="s">
        <v>75</v>
      </c>
      <c r="E19" s="30">
        <f>SUM(E20:E21)</f>
        <v>3552220</v>
      </c>
      <c r="F19" s="30">
        <f>SUM(F20:F21)</f>
        <v>3552220</v>
      </c>
      <c r="G19" s="30">
        <f t="shared" si="0"/>
        <v>1490503</v>
      </c>
      <c r="H19" s="30">
        <f>SUM(H20:H21)</f>
        <v>5042723</v>
      </c>
      <c r="J19" s="91"/>
    </row>
    <row r="20" spans="1:10" x14ac:dyDescent="0.2">
      <c r="A20" s="32"/>
      <c r="B20" s="32"/>
      <c r="C20" s="32">
        <v>31</v>
      </c>
      <c r="D20" s="24" t="s">
        <v>66</v>
      </c>
      <c r="E20" s="25">
        <v>3258228</v>
      </c>
      <c r="F20" s="25">
        <v>3258228</v>
      </c>
      <c r="G20" s="25">
        <f t="shared" si="0"/>
        <v>1568293</v>
      </c>
      <c r="H20" s="25">
        <f>4992316-162895-2900</f>
        <v>4826521</v>
      </c>
      <c r="J20" s="2"/>
    </row>
    <row r="21" spans="1:10" x14ac:dyDescent="0.2">
      <c r="A21" s="32"/>
      <c r="B21" s="32"/>
      <c r="C21" s="32">
        <v>61</v>
      </c>
      <c r="D21" s="24" t="s">
        <v>67</v>
      </c>
      <c r="E21" s="25">
        <v>293992</v>
      </c>
      <c r="F21" s="25">
        <v>293992</v>
      </c>
      <c r="G21" s="25">
        <f t="shared" si="0"/>
        <v>-77790</v>
      </c>
      <c r="H21" s="25">
        <f>293992-77790</f>
        <v>216202</v>
      </c>
    </row>
    <row r="22" spans="1:10" ht="46.5" customHeight="1" x14ac:dyDescent="0.2">
      <c r="A22" s="28"/>
      <c r="B22" s="28">
        <v>67</v>
      </c>
      <c r="C22" s="28"/>
      <c r="D22" s="29" t="s">
        <v>26</v>
      </c>
      <c r="E22" s="30">
        <f>SUM(E23:E24)</f>
        <v>79876268</v>
      </c>
      <c r="F22" s="30">
        <f>SUM(F23:F24)</f>
        <v>81139860</v>
      </c>
      <c r="G22" s="30">
        <f t="shared" si="0"/>
        <v>3805001</v>
      </c>
      <c r="H22" s="30">
        <f>SUM(H23:H24)</f>
        <v>84944861</v>
      </c>
      <c r="J22" s="2"/>
    </row>
    <row r="23" spans="1:10" x14ac:dyDescent="0.2">
      <c r="A23" s="32"/>
      <c r="B23" s="32"/>
      <c r="C23" s="32">
        <v>11</v>
      </c>
      <c r="D23" s="24" t="s">
        <v>105</v>
      </c>
      <c r="E23" s="25">
        <f>'POSEBNI DIO'!C9+'POSEBNI DIO'!C269</f>
        <v>2519450</v>
      </c>
      <c r="F23" s="25">
        <f>'POSEBNI DIO'!D9+'POSEBNI DIO'!D269</f>
        <v>3783042</v>
      </c>
      <c r="G23" s="25">
        <f t="shared" si="0"/>
        <v>-100000</v>
      </c>
      <c r="H23" s="25">
        <f>'POSEBNI DIO'!F9+'POSEBNI DIO'!F269</f>
        <v>3683042</v>
      </c>
    </row>
    <row r="24" spans="1:10" x14ac:dyDescent="0.2">
      <c r="A24" s="36"/>
      <c r="B24" s="36"/>
      <c r="C24" s="33">
        <v>43</v>
      </c>
      <c r="D24" s="24" t="s">
        <v>107</v>
      </c>
      <c r="E24" s="25">
        <v>77356818</v>
      </c>
      <c r="F24" s="25">
        <v>77356818</v>
      </c>
      <c r="G24" s="25">
        <f t="shared" si="0"/>
        <v>3905001</v>
      </c>
      <c r="H24" s="25">
        <f>78721819+2540000</f>
        <v>81261819</v>
      </c>
    </row>
    <row r="25" spans="1:10" ht="30.75" customHeight="1" x14ac:dyDescent="0.2">
      <c r="A25" s="28"/>
      <c r="B25" s="28">
        <v>68</v>
      </c>
      <c r="C25" s="28"/>
      <c r="D25" s="29" t="s">
        <v>27</v>
      </c>
      <c r="E25" s="30">
        <f>E26</f>
        <v>420000</v>
      </c>
      <c r="F25" s="30">
        <f>F26</f>
        <v>420000</v>
      </c>
      <c r="G25" s="30">
        <f t="shared" si="0"/>
        <v>0</v>
      </c>
      <c r="H25" s="30">
        <f>H26</f>
        <v>420000</v>
      </c>
    </row>
    <row r="26" spans="1:10" x14ac:dyDescent="0.2">
      <c r="A26" s="32"/>
      <c r="B26" s="32"/>
      <c r="C26" s="32">
        <v>31</v>
      </c>
      <c r="D26" s="24" t="s">
        <v>66</v>
      </c>
      <c r="E26" s="25">
        <v>420000</v>
      </c>
      <c r="F26" s="25">
        <v>420000</v>
      </c>
      <c r="G26" s="25">
        <f t="shared" si="0"/>
        <v>0</v>
      </c>
      <c r="H26" s="25">
        <v>420000</v>
      </c>
    </row>
    <row r="27" spans="1:10" ht="30" x14ac:dyDescent="0.2">
      <c r="A27" s="120">
        <v>7</v>
      </c>
      <c r="B27" s="121"/>
      <c r="C27" s="122"/>
      <c r="D27" s="29" t="s">
        <v>28</v>
      </c>
      <c r="E27" s="30">
        <f t="shared" ref="E27:H28" si="1">E28</f>
        <v>3000</v>
      </c>
      <c r="F27" s="30">
        <f t="shared" si="1"/>
        <v>3000</v>
      </c>
      <c r="G27" s="30">
        <f t="shared" si="0"/>
        <v>-3000</v>
      </c>
      <c r="H27" s="30">
        <f t="shared" si="1"/>
        <v>0</v>
      </c>
      <c r="J27" s="2"/>
    </row>
    <row r="28" spans="1:10" ht="30" x14ac:dyDescent="0.2">
      <c r="A28" s="28"/>
      <c r="B28" s="28">
        <v>72</v>
      </c>
      <c r="C28" s="28"/>
      <c r="D28" s="29" t="s">
        <v>29</v>
      </c>
      <c r="E28" s="30">
        <f t="shared" si="1"/>
        <v>3000</v>
      </c>
      <c r="F28" s="30">
        <f t="shared" si="1"/>
        <v>3000</v>
      </c>
      <c r="G28" s="30">
        <f t="shared" si="0"/>
        <v>-3000</v>
      </c>
      <c r="H28" s="30">
        <f t="shared" si="1"/>
        <v>0</v>
      </c>
      <c r="I28" s="2"/>
    </row>
    <row r="29" spans="1:10" ht="45" x14ac:dyDescent="0.2">
      <c r="A29" s="32"/>
      <c r="B29" s="32"/>
      <c r="C29" s="32">
        <v>71</v>
      </c>
      <c r="D29" s="24" t="s">
        <v>93</v>
      </c>
      <c r="E29" s="25">
        <f>'POSEBNI DIO'!C260</f>
        <v>3000</v>
      </c>
      <c r="F29" s="25">
        <f>'POSEBNI DIO'!D260</f>
        <v>3000</v>
      </c>
      <c r="G29" s="25">
        <f t="shared" si="0"/>
        <v>-3000</v>
      </c>
      <c r="H29" s="25">
        <v>0</v>
      </c>
    </row>
    <row r="30" spans="1:10" x14ac:dyDescent="0.2">
      <c r="A30" s="126" t="s">
        <v>77</v>
      </c>
      <c r="B30" s="127"/>
      <c r="C30" s="127"/>
      <c r="D30" s="128"/>
      <c r="E30" s="30">
        <f>E12+E27</f>
        <v>97661468</v>
      </c>
      <c r="F30" s="30">
        <f>F12+F27</f>
        <v>98925060</v>
      </c>
      <c r="G30" s="30">
        <f t="shared" si="0"/>
        <v>4534393</v>
      </c>
      <c r="H30" s="30">
        <f>H12+H27</f>
        <v>103459453</v>
      </c>
      <c r="I30" s="2"/>
    </row>
    <row r="31" spans="1:10" x14ac:dyDescent="0.2">
      <c r="A31" s="43"/>
      <c r="B31" s="43"/>
      <c r="C31" s="43"/>
      <c r="D31" s="43"/>
      <c r="E31" s="53"/>
      <c r="F31" s="53"/>
      <c r="G31" s="53"/>
      <c r="H31" s="43"/>
      <c r="I31" s="2"/>
    </row>
    <row r="32" spans="1:10" x14ac:dyDescent="0.2">
      <c r="A32" s="100" t="s">
        <v>78</v>
      </c>
      <c r="B32" s="100"/>
      <c r="C32" s="100"/>
      <c r="D32" s="100"/>
      <c r="E32" s="100"/>
      <c r="F32" s="100"/>
      <c r="G32" s="100"/>
      <c r="H32" s="100"/>
    </row>
    <row r="33" spans="1:10" x14ac:dyDescent="0.2">
      <c r="A33" s="43"/>
      <c r="B33" s="43"/>
      <c r="C33" s="43"/>
      <c r="D33" s="43"/>
      <c r="E33" s="43"/>
      <c r="F33" s="43"/>
      <c r="G33" s="43"/>
      <c r="H33" s="43"/>
    </row>
    <row r="34" spans="1:10" ht="18" customHeight="1" x14ac:dyDescent="0.2">
      <c r="A34" s="129" t="s">
        <v>94</v>
      </c>
      <c r="B34" s="131" t="s">
        <v>95</v>
      </c>
      <c r="C34" s="131" t="s">
        <v>80</v>
      </c>
      <c r="D34" s="133" t="s">
        <v>92</v>
      </c>
      <c r="E34" s="124" t="s">
        <v>143</v>
      </c>
      <c r="F34" s="124" t="s">
        <v>144</v>
      </c>
      <c r="G34" s="124" t="s">
        <v>145</v>
      </c>
      <c r="H34" s="124" t="s">
        <v>146</v>
      </c>
    </row>
    <row r="35" spans="1:10" x14ac:dyDescent="0.2">
      <c r="A35" s="130"/>
      <c r="B35" s="132"/>
      <c r="C35" s="132"/>
      <c r="D35" s="134"/>
      <c r="E35" s="125"/>
      <c r="F35" s="125"/>
      <c r="G35" s="125"/>
      <c r="H35" s="125"/>
    </row>
    <row r="36" spans="1:10" ht="10.5" customHeight="1" x14ac:dyDescent="0.2">
      <c r="A36" s="21">
        <v>1</v>
      </c>
      <c r="B36" s="21">
        <v>2</v>
      </c>
      <c r="C36" s="21">
        <v>3</v>
      </c>
      <c r="D36" s="21">
        <v>4</v>
      </c>
      <c r="E36" s="21">
        <v>5</v>
      </c>
      <c r="F36" s="21">
        <v>6</v>
      </c>
      <c r="G36" s="21">
        <v>7</v>
      </c>
      <c r="H36" s="22">
        <v>8</v>
      </c>
    </row>
    <row r="37" spans="1:10" x14ac:dyDescent="0.2">
      <c r="A37" s="117">
        <v>3</v>
      </c>
      <c r="B37" s="118"/>
      <c r="C37" s="119"/>
      <c r="D37" s="29" t="s">
        <v>78</v>
      </c>
      <c r="E37" s="30">
        <f>E38+E44+E51+E56+E59+E54</f>
        <v>86450768</v>
      </c>
      <c r="F37" s="30">
        <f>F38+F44+F51+F56+F59+F54</f>
        <v>87714360</v>
      </c>
      <c r="G37" s="30">
        <f>H37-F37</f>
        <v>4237301</v>
      </c>
      <c r="H37" s="30">
        <f>H38+H44+H51+H56+H59+H54</f>
        <v>91951661</v>
      </c>
    </row>
    <row r="38" spans="1:10" x14ac:dyDescent="0.2">
      <c r="A38" s="28"/>
      <c r="B38" s="28">
        <v>31</v>
      </c>
      <c r="C38" s="28"/>
      <c r="D38" s="29" t="s">
        <v>0</v>
      </c>
      <c r="E38" s="30">
        <f>SUM(E39:E43)</f>
        <v>48124969</v>
      </c>
      <c r="F38" s="30">
        <f>SUM(F39:F43)</f>
        <v>48124969</v>
      </c>
      <c r="G38" s="30">
        <f t="shared" ref="G38:G73" si="2">H38-F38</f>
        <v>6393450</v>
      </c>
      <c r="H38" s="30">
        <f>SUM(H39:H43)</f>
        <v>54518419</v>
      </c>
    </row>
    <row r="39" spans="1:10" x14ac:dyDescent="0.2">
      <c r="A39" s="28"/>
      <c r="B39" s="28"/>
      <c r="C39" s="33">
        <v>11</v>
      </c>
      <c r="D39" s="24" t="s">
        <v>105</v>
      </c>
      <c r="E39" s="25">
        <f>'POSEBNI DIO'!C270</f>
        <v>0</v>
      </c>
      <c r="F39" s="25">
        <f>'POSEBNI DIO'!D270</f>
        <v>0</v>
      </c>
      <c r="G39" s="25">
        <f t="shared" si="2"/>
        <v>0</v>
      </c>
      <c r="H39" s="25">
        <f>'POSEBNI DIO'!F270</f>
        <v>0</v>
      </c>
      <c r="J39" s="2"/>
    </row>
    <row r="40" spans="1:10" x14ac:dyDescent="0.2">
      <c r="A40" s="33"/>
      <c r="B40" s="33"/>
      <c r="C40" s="32">
        <v>31</v>
      </c>
      <c r="D40" s="24" t="s">
        <v>66</v>
      </c>
      <c r="E40" s="25">
        <f>'POSEBNI DIO'!C48</f>
        <v>684400</v>
      </c>
      <c r="F40" s="25">
        <f>'POSEBNI DIO'!D48</f>
        <v>684400</v>
      </c>
      <c r="G40" s="25">
        <f t="shared" si="2"/>
        <v>235000</v>
      </c>
      <c r="H40" s="25">
        <f>'POSEBNI DIO'!F48</f>
        <v>919400</v>
      </c>
      <c r="J40" s="2"/>
    </row>
    <row r="41" spans="1:10" x14ac:dyDescent="0.2">
      <c r="A41" s="32"/>
      <c r="B41" s="32"/>
      <c r="C41" s="33">
        <v>43</v>
      </c>
      <c r="D41" s="24" t="s">
        <v>107</v>
      </c>
      <c r="E41" s="25">
        <f>'POSEBNI DIO'!C125</f>
        <v>47229319</v>
      </c>
      <c r="F41" s="25">
        <f>'POSEBNI DIO'!D125</f>
        <v>47229319</v>
      </c>
      <c r="G41" s="25">
        <f t="shared" si="2"/>
        <v>6120000</v>
      </c>
      <c r="H41" s="25">
        <f>'POSEBNI DIO'!F125</f>
        <v>53349319</v>
      </c>
      <c r="J41" s="2"/>
    </row>
    <row r="42" spans="1:10" x14ac:dyDescent="0.2">
      <c r="A42" s="33"/>
      <c r="B42" s="33"/>
      <c r="C42" s="33">
        <v>52</v>
      </c>
      <c r="D42" s="24" t="s">
        <v>111</v>
      </c>
      <c r="E42" s="25">
        <f>'POSEBNI DIO'!C189+'POSEBNI DIO'!C30</f>
        <v>211250</v>
      </c>
      <c r="F42" s="25">
        <f>'POSEBNI DIO'!D189+'POSEBNI DIO'!D30</f>
        <v>211250</v>
      </c>
      <c r="G42" s="25">
        <f t="shared" si="2"/>
        <v>38450</v>
      </c>
      <c r="H42" s="25">
        <f>'POSEBNI DIO'!F189</f>
        <v>249700</v>
      </c>
    </row>
    <row r="43" spans="1:10" x14ac:dyDescent="0.2">
      <c r="A43" s="33"/>
      <c r="B43" s="33"/>
      <c r="C43" s="32">
        <v>61</v>
      </c>
      <c r="D43" s="24" t="s">
        <v>67</v>
      </c>
      <c r="E43" s="25">
        <f>'POSEBNI DIO'!C224</f>
        <v>0</v>
      </c>
      <c r="F43" s="25">
        <f>'POSEBNI DIO'!D224</f>
        <v>0</v>
      </c>
      <c r="G43" s="25">
        <f t="shared" si="2"/>
        <v>0</v>
      </c>
      <c r="H43" s="25">
        <f>'POSEBNI DIO'!F224</f>
        <v>0</v>
      </c>
    </row>
    <row r="44" spans="1:10" x14ac:dyDescent="0.2">
      <c r="A44" s="33"/>
      <c r="B44" s="28">
        <v>32</v>
      </c>
      <c r="C44" s="32"/>
      <c r="D44" s="29" t="s">
        <v>2</v>
      </c>
      <c r="E44" s="30">
        <f>SUM(E45:E47,E48:E50)</f>
        <v>37376799</v>
      </c>
      <c r="F44" s="30">
        <f>SUM(F45:F47,F48:F50)</f>
        <v>38640391</v>
      </c>
      <c r="G44" s="30">
        <f t="shared" si="2"/>
        <v>-2202349</v>
      </c>
      <c r="H44" s="30">
        <f>SUM(H45:H47,H48:H50)</f>
        <v>36438042</v>
      </c>
    </row>
    <row r="45" spans="1:10" x14ac:dyDescent="0.2">
      <c r="A45" s="33"/>
      <c r="B45" s="28"/>
      <c r="C45" s="33">
        <v>11</v>
      </c>
      <c r="D45" s="24" t="s">
        <v>105</v>
      </c>
      <c r="E45" s="25">
        <f>'POSEBNI DIO'!C275</f>
        <v>19450</v>
      </c>
      <c r="F45" s="25">
        <f>'POSEBNI DIO'!D275</f>
        <v>1283042</v>
      </c>
      <c r="G45" s="25">
        <f t="shared" si="2"/>
        <v>0</v>
      </c>
      <c r="H45" s="25">
        <f>'POSEBNI DIO'!F275</f>
        <v>1283042</v>
      </c>
    </row>
    <row r="46" spans="1:10" x14ac:dyDescent="0.2">
      <c r="A46" s="32"/>
      <c r="B46" s="32"/>
      <c r="C46" s="32">
        <v>31</v>
      </c>
      <c r="D46" s="24" t="s">
        <v>66</v>
      </c>
      <c r="E46" s="25">
        <f>'POSEBNI DIO'!C18+'POSEBNI DIO'!C55</f>
        <v>107370</v>
      </c>
      <c r="F46" s="25">
        <f>'POSEBNI DIO'!D18+'POSEBNI DIO'!D55</f>
        <v>107370</v>
      </c>
      <c r="G46" s="25">
        <f t="shared" si="2"/>
        <v>-23000</v>
      </c>
      <c r="H46" s="25">
        <f>'POSEBNI DIO'!F18+'POSEBNI DIO'!F55</f>
        <v>84370</v>
      </c>
    </row>
    <row r="47" spans="1:10" x14ac:dyDescent="0.2">
      <c r="A47" s="32"/>
      <c r="B47" s="32"/>
      <c r="C47" s="33">
        <v>43</v>
      </c>
      <c r="D47" s="24" t="s">
        <v>107</v>
      </c>
      <c r="E47" s="25">
        <f>'POSEBNI DIO'!C135</f>
        <v>37122499</v>
      </c>
      <c r="F47" s="25">
        <f>'POSEBNI DIO'!D135</f>
        <v>37122499</v>
      </c>
      <c r="G47" s="25">
        <f t="shared" si="2"/>
        <v>-2215599</v>
      </c>
      <c r="H47" s="25">
        <f>'POSEBNI DIO'!F135</f>
        <v>34906900</v>
      </c>
    </row>
    <row r="48" spans="1:10" x14ac:dyDescent="0.2">
      <c r="A48" s="32"/>
      <c r="B48" s="32"/>
      <c r="C48" s="33">
        <v>52</v>
      </c>
      <c r="D48" s="24" t="s">
        <v>111</v>
      </c>
      <c r="E48" s="25">
        <f>'POSEBNI DIO'!C196</f>
        <v>75480</v>
      </c>
      <c r="F48" s="25">
        <f>'POSEBNI DIO'!D196</f>
        <v>75480</v>
      </c>
      <c r="G48" s="25">
        <f t="shared" si="2"/>
        <v>36250</v>
      </c>
      <c r="H48" s="25">
        <f>'POSEBNI DIO'!F196+'POSEBNI DIO'!F30</f>
        <v>111730</v>
      </c>
    </row>
    <row r="49" spans="1:8" x14ac:dyDescent="0.2">
      <c r="A49" s="32"/>
      <c r="B49" s="32"/>
      <c r="C49" s="32">
        <v>61</v>
      </c>
      <c r="D49" s="24" t="s">
        <v>67</v>
      </c>
      <c r="E49" s="25">
        <f>'POSEBNI DIO'!C231</f>
        <v>49000</v>
      </c>
      <c r="F49" s="25">
        <f>'POSEBNI DIO'!D231</f>
        <v>49000</v>
      </c>
      <c r="G49" s="25">
        <f t="shared" si="2"/>
        <v>0</v>
      </c>
      <c r="H49" s="25">
        <f>'POSEBNI DIO'!F231</f>
        <v>49000</v>
      </c>
    </row>
    <row r="50" spans="1:8" ht="45" x14ac:dyDescent="0.2">
      <c r="A50" s="32"/>
      <c r="B50" s="32"/>
      <c r="C50" s="32">
        <v>71</v>
      </c>
      <c r="D50" s="24" t="s">
        <v>93</v>
      </c>
      <c r="E50" s="25">
        <f>'POSEBNI DIO'!C261</f>
        <v>3000</v>
      </c>
      <c r="F50" s="25">
        <f>'POSEBNI DIO'!D261</f>
        <v>3000</v>
      </c>
      <c r="G50" s="25">
        <f t="shared" si="2"/>
        <v>0</v>
      </c>
      <c r="H50" s="25">
        <f>'POSEBNI DIO'!F261</f>
        <v>3000</v>
      </c>
    </row>
    <row r="51" spans="1:8" x14ac:dyDescent="0.2">
      <c r="A51" s="32"/>
      <c r="B51" s="28">
        <v>34</v>
      </c>
      <c r="C51" s="32"/>
      <c r="D51" s="29" t="s">
        <v>30</v>
      </c>
      <c r="E51" s="30">
        <f>SUM(E52:E53)</f>
        <v>235000</v>
      </c>
      <c r="F51" s="30">
        <f>SUM(F52:F53)</f>
        <v>235000</v>
      </c>
      <c r="G51" s="30">
        <f t="shared" si="2"/>
        <v>0</v>
      </c>
      <c r="H51" s="30">
        <f>SUM(H52:H53)</f>
        <v>235000</v>
      </c>
    </row>
    <row r="52" spans="1:8" x14ac:dyDescent="0.2">
      <c r="A52" s="32"/>
      <c r="B52" s="32"/>
      <c r="C52" s="32">
        <v>31</v>
      </c>
      <c r="D52" s="24" t="s">
        <v>66</v>
      </c>
      <c r="E52" s="25">
        <f>'POSEBNI DIO'!C86</f>
        <v>30000</v>
      </c>
      <c r="F52" s="25">
        <f>'POSEBNI DIO'!D86</f>
        <v>30000</v>
      </c>
      <c r="G52" s="25">
        <f t="shared" si="2"/>
        <v>0</v>
      </c>
      <c r="H52" s="25">
        <f>'POSEBNI DIO'!F86</f>
        <v>30000</v>
      </c>
    </row>
    <row r="53" spans="1:8" x14ac:dyDescent="0.2">
      <c r="A53" s="32"/>
      <c r="B53" s="32"/>
      <c r="C53" s="33">
        <v>43</v>
      </c>
      <c r="D53" s="24" t="s">
        <v>107</v>
      </c>
      <c r="E53" s="25">
        <f>'POSEBNI DIO'!C170</f>
        <v>205000</v>
      </c>
      <c r="F53" s="25">
        <f>'POSEBNI DIO'!D170</f>
        <v>205000</v>
      </c>
      <c r="G53" s="25">
        <f t="shared" si="2"/>
        <v>0</v>
      </c>
      <c r="H53" s="25">
        <f>'POSEBNI DIO'!F170</f>
        <v>205000</v>
      </c>
    </row>
    <row r="54" spans="1:8" ht="30" x14ac:dyDescent="0.2">
      <c r="A54" s="32"/>
      <c r="B54" s="87">
        <v>36</v>
      </c>
      <c r="C54" s="28"/>
      <c r="D54" s="29" t="s">
        <v>152</v>
      </c>
      <c r="E54" s="30">
        <f>SUM(E55)</f>
        <v>660000</v>
      </c>
      <c r="F54" s="30">
        <f>SUM(F55)</f>
        <v>660000</v>
      </c>
      <c r="G54" s="30">
        <f t="shared" si="2"/>
        <v>0</v>
      </c>
      <c r="H54" s="30">
        <f>SUM(H55)</f>
        <v>660000</v>
      </c>
    </row>
    <row r="55" spans="1:8" x14ac:dyDescent="0.2">
      <c r="A55" s="32"/>
      <c r="B55" s="36"/>
      <c r="C55" s="33">
        <v>52</v>
      </c>
      <c r="D55" s="24" t="s">
        <v>111</v>
      </c>
      <c r="E55" s="25">
        <f>'POSEBNI DIO'!C211</f>
        <v>660000</v>
      </c>
      <c r="F55" s="25">
        <f>'POSEBNI DIO'!D211</f>
        <v>660000</v>
      </c>
      <c r="G55" s="25">
        <f t="shared" si="2"/>
        <v>0</v>
      </c>
      <c r="H55" s="25">
        <f>'POSEBNI DIO'!F211</f>
        <v>660000</v>
      </c>
    </row>
    <row r="56" spans="1:8" ht="45" x14ac:dyDescent="0.2">
      <c r="A56" s="32"/>
      <c r="B56" s="28">
        <v>37</v>
      </c>
      <c r="C56" s="36"/>
      <c r="D56" s="29" t="s">
        <v>16</v>
      </c>
      <c r="E56" s="30">
        <f>SUM(E57:E58)</f>
        <v>30000</v>
      </c>
      <c r="F56" s="30">
        <f>SUM(F57:F58)</f>
        <v>30000</v>
      </c>
      <c r="G56" s="30">
        <f t="shared" si="2"/>
        <v>20600</v>
      </c>
      <c r="H56" s="30">
        <f>SUM(H57:H58)</f>
        <v>50600</v>
      </c>
    </row>
    <row r="57" spans="1:8" x14ac:dyDescent="0.2">
      <c r="A57" s="32"/>
      <c r="B57" s="32"/>
      <c r="C57" s="32">
        <v>31</v>
      </c>
      <c r="D57" s="24" t="s">
        <v>66</v>
      </c>
      <c r="E57" s="25">
        <f>'POSEBNI DIO'!C91</f>
        <v>30000</v>
      </c>
      <c r="F57" s="25">
        <f>'POSEBNI DIO'!D91</f>
        <v>30000</v>
      </c>
      <c r="G57" s="25">
        <f>'POSEBNI DIO'!E91</f>
        <v>20600</v>
      </c>
      <c r="H57" s="25">
        <f>'POSEBNI DIO'!F91</f>
        <v>50600</v>
      </c>
    </row>
    <row r="58" spans="1:8" x14ac:dyDescent="0.2">
      <c r="A58" s="32"/>
      <c r="B58" s="36"/>
      <c r="C58" s="33">
        <v>43</v>
      </c>
      <c r="D58" s="24" t="s">
        <v>107</v>
      </c>
      <c r="E58" s="25">
        <f>'POSEBNI DIO'!C176</f>
        <v>0</v>
      </c>
      <c r="F58" s="25">
        <f>'POSEBNI DIO'!D176</f>
        <v>0</v>
      </c>
      <c r="G58" s="25">
        <f t="shared" si="2"/>
        <v>0</v>
      </c>
      <c r="H58" s="25">
        <f>'POSEBNI DIO'!F176</f>
        <v>0</v>
      </c>
    </row>
    <row r="59" spans="1:8" x14ac:dyDescent="0.2">
      <c r="A59" s="32"/>
      <c r="B59" s="28">
        <v>38</v>
      </c>
      <c r="C59" s="28"/>
      <c r="D59" s="29" t="s">
        <v>10</v>
      </c>
      <c r="E59" s="30">
        <f>SUM(E60:E61)</f>
        <v>24000</v>
      </c>
      <c r="F59" s="30">
        <f>SUM(F60:F61)</f>
        <v>24000</v>
      </c>
      <c r="G59" s="30">
        <f t="shared" si="2"/>
        <v>25600</v>
      </c>
      <c r="H59" s="30">
        <f>SUM(H60:H61)</f>
        <v>49600</v>
      </c>
    </row>
    <row r="60" spans="1:8" x14ac:dyDescent="0.2">
      <c r="A60" s="32"/>
      <c r="B60" s="32"/>
      <c r="C60" s="32">
        <v>31</v>
      </c>
      <c r="D60" s="24" t="s">
        <v>66</v>
      </c>
      <c r="E60" s="25">
        <f>'POSEBNI DIO'!C94</f>
        <v>24000</v>
      </c>
      <c r="F60" s="25">
        <f>'POSEBNI DIO'!D94</f>
        <v>24000</v>
      </c>
      <c r="G60" s="25">
        <f t="shared" si="2"/>
        <v>25000</v>
      </c>
      <c r="H60" s="25">
        <f>'POSEBNI DIO'!F94</f>
        <v>49000</v>
      </c>
    </row>
    <row r="61" spans="1:8" x14ac:dyDescent="0.2">
      <c r="A61" s="32"/>
      <c r="B61" s="32"/>
      <c r="C61" s="33">
        <v>43</v>
      </c>
      <c r="D61" s="24" t="s">
        <v>107</v>
      </c>
      <c r="E61" s="25">
        <f>'POSEBNI DIO'!C179</f>
        <v>0</v>
      </c>
      <c r="F61" s="25">
        <f>'POSEBNI DIO'!D179</f>
        <v>0</v>
      </c>
      <c r="G61" s="25">
        <f t="shared" si="2"/>
        <v>600</v>
      </c>
      <c r="H61" s="25">
        <f>'POSEBNI DIO'!F179</f>
        <v>600</v>
      </c>
    </row>
    <row r="62" spans="1:8" ht="30" x14ac:dyDescent="0.2">
      <c r="A62" s="120">
        <v>4</v>
      </c>
      <c r="B62" s="121"/>
      <c r="C62" s="122"/>
      <c r="D62" s="29" t="s">
        <v>31</v>
      </c>
      <c r="E62" s="30">
        <f>E63+E65+E70</f>
        <v>11210700</v>
      </c>
      <c r="F62" s="30">
        <f>F63+F65+F70</f>
        <v>11210700</v>
      </c>
      <c r="G62" s="30">
        <f t="shared" si="2"/>
        <v>825742</v>
      </c>
      <c r="H62" s="30">
        <f>H63+H65+H70</f>
        <v>12036442</v>
      </c>
    </row>
    <row r="63" spans="1:8" ht="30" x14ac:dyDescent="0.2">
      <c r="A63" s="32"/>
      <c r="B63" s="28">
        <v>41</v>
      </c>
      <c r="C63" s="28"/>
      <c r="D63" s="29" t="s">
        <v>69</v>
      </c>
      <c r="E63" s="30">
        <f>SUM(E64)</f>
        <v>10000</v>
      </c>
      <c r="F63" s="30">
        <f>SUM(F64)</f>
        <v>10000</v>
      </c>
      <c r="G63" s="30">
        <f t="shared" si="2"/>
        <v>0</v>
      </c>
      <c r="H63" s="30">
        <f>SUM(H64)</f>
        <v>10000</v>
      </c>
    </row>
    <row r="64" spans="1:8" x14ac:dyDescent="0.2">
      <c r="A64" s="32"/>
      <c r="B64" s="28"/>
      <c r="C64" s="32">
        <v>31</v>
      </c>
      <c r="D64" s="24" t="s">
        <v>66</v>
      </c>
      <c r="E64" s="25">
        <f>'POSEBNI DIO'!C99</f>
        <v>10000</v>
      </c>
      <c r="F64" s="25">
        <f>'POSEBNI DIO'!D99</f>
        <v>10000</v>
      </c>
      <c r="G64" s="25">
        <f t="shared" si="2"/>
        <v>0</v>
      </c>
      <c r="H64" s="25">
        <f>'POSEBNI DIO'!F99</f>
        <v>10000</v>
      </c>
    </row>
    <row r="65" spans="1:10" ht="30" x14ac:dyDescent="0.2">
      <c r="A65" s="32"/>
      <c r="B65" s="28">
        <v>42</v>
      </c>
      <c r="C65" s="28"/>
      <c r="D65" s="29" t="s">
        <v>70</v>
      </c>
      <c r="E65" s="30">
        <f>SUM(E66:E69)</f>
        <v>4926770</v>
      </c>
      <c r="F65" s="30">
        <f>SUM(F66:F69)</f>
        <v>4926770</v>
      </c>
      <c r="G65" s="30">
        <f t="shared" si="2"/>
        <v>14000</v>
      </c>
      <c r="H65" s="30">
        <f>SUM(H66:H69)</f>
        <v>4940770</v>
      </c>
    </row>
    <row r="66" spans="1:10" x14ac:dyDescent="0.2">
      <c r="A66" s="32"/>
      <c r="B66" s="32"/>
      <c r="C66" s="32">
        <v>11</v>
      </c>
      <c r="D66" s="24" t="s">
        <v>105</v>
      </c>
      <c r="E66" s="25">
        <f>'POSEBNI DIO'!C9</f>
        <v>2500000</v>
      </c>
      <c r="F66" s="25">
        <f>'POSEBNI DIO'!D9</f>
        <v>2500000</v>
      </c>
      <c r="G66" s="25">
        <f t="shared" si="2"/>
        <v>-100000</v>
      </c>
      <c r="H66" s="25">
        <f>'POSEBNI DIO'!F9</f>
        <v>2400000</v>
      </c>
      <c r="J66" s="2"/>
    </row>
    <row r="67" spans="1:10" x14ac:dyDescent="0.2">
      <c r="A67" s="32"/>
      <c r="B67" s="32"/>
      <c r="C67" s="32">
        <v>31</v>
      </c>
      <c r="D67" s="24" t="s">
        <v>66</v>
      </c>
      <c r="E67" s="25">
        <f>'POSEBNI DIO'!C102</f>
        <v>1287778</v>
      </c>
      <c r="F67" s="25">
        <f>'POSEBNI DIO'!D102</f>
        <v>1287778</v>
      </c>
      <c r="G67" s="25">
        <f t="shared" si="2"/>
        <v>114000</v>
      </c>
      <c r="H67" s="25">
        <f>'POSEBNI DIO'!F102</f>
        <v>1401778</v>
      </c>
    </row>
    <row r="68" spans="1:10" x14ac:dyDescent="0.2">
      <c r="A68" s="32"/>
      <c r="B68" s="32"/>
      <c r="C68" s="32">
        <v>52</v>
      </c>
      <c r="D68" s="24" t="s">
        <v>111</v>
      </c>
      <c r="E68" s="25">
        <f>'POSEBNI DIO'!C215</f>
        <v>894000</v>
      </c>
      <c r="F68" s="25">
        <f>'POSEBNI DIO'!D215</f>
        <v>894000</v>
      </c>
      <c r="G68" s="25">
        <f t="shared" si="2"/>
        <v>0</v>
      </c>
      <c r="H68" s="25">
        <f>'POSEBNI DIO'!F215</f>
        <v>894000</v>
      </c>
    </row>
    <row r="69" spans="1:10" x14ac:dyDescent="0.2">
      <c r="A69" s="32"/>
      <c r="B69" s="32"/>
      <c r="C69" s="32">
        <v>61</v>
      </c>
      <c r="D69" s="24" t="s">
        <v>67</v>
      </c>
      <c r="E69" s="25">
        <f>'POSEBNI DIO'!C249</f>
        <v>244992</v>
      </c>
      <c r="F69" s="25">
        <f>'POSEBNI DIO'!D249</f>
        <v>244992</v>
      </c>
      <c r="G69" s="25">
        <f t="shared" si="2"/>
        <v>0</v>
      </c>
      <c r="H69" s="25">
        <f>'POSEBNI DIO'!F249</f>
        <v>244992</v>
      </c>
    </row>
    <row r="70" spans="1:10" ht="30" x14ac:dyDescent="0.2">
      <c r="A70" s="32"/>
      <c r="B70" s="28">
        <v>45</v>
      </c>
      <c r="C70" s="28"/>
      <c r="D70" s="29" t="s">
        <v>71</v>
      </c>
      <c r="E70" s="30">
        <f>SUM(E71:E72)</f>
        <v>6273930</v>
      </c>
      <c r="F70" s="30">
        <f>SUM(F71:F72)</f>
        <v>6273930</v>
      </c>
      <c r="G70" s="30">
        <f t="shared" si="2"/>
        <v>811742</v>
      </c>
      <c r="H70" s="30">
        <f>SUM(H71:H72)</f>
        <v>7085672</v>
      </c>
    </row>
    <row r="71" spans="1:10" x14ac:dyDescent="0.2">
      <c r="A71" s="32"/>
      <c r="B71" s="32"/>
      <c r="C71" s="32">
        <v>31</v>
      </c>
      <c r="D71" s="24" t="s">
        <v>66</v>
      </c>
      <c r="E71" s="25">
        <f>'POSEBNI DIO'!C26+'POSEBNI DIO'!C117</f>
        <v>1507680</v>
      </c>
      <c r="F71" s="25">
        <f>'POSEBNI DIO'!D26+'POSEBNI DIO'!D117</f>
        <v>1507680</v>
      </c>
      <c r="G71" s="25">
        <f t="shared" si="2"/>
        <v>1492488</v>
      </c>
      <c r="H71" s="25">
        <f>'POSEBNI DIO'!F26+'POSEBNI DIO'!F117</f>
        <v>3000168</v>
      </c>
    </row>
    <row r="72" spans="1:10" x14ac:dyDescent="0.2">
      <c r="A72" s="32"/>
      <c r="B72" s="32"/>
      <c r="C72" s="33">
        <v>52</v>
      </c>
      <c r="D72" s="24" t="s">
        <v>111</v>
      </c>
      <c r="E72" s="25">
        <f>'POSEBNI DIO'!C37+'POSEBNI DIO'!C220+'POSEBNI DIO'!C42</f>
        <v>4766250</v>
      </c>
      <c r="F72" s="25">
        <f>'POSEBNI DIO'!D37+'POSEBNI DIO'!D220+'POSEBNI DIO'!D42</f>
        <v>4766250</v>
      </c>
      <c r="G72" s="25">
        <f t="shared" si="2"/>
        <v>-680746</v>
      </c>
      <c r="H72" s="25">
        <f>'POSEBNI DIO'!F37+'POSEBNI DIO'!F220+'POSEBNI DIO'!F42</f>
        <v>4085504</v>
      </c>
    </row>
    <row r="73" spans="1:10" x14ac:dyDescent="0.2">
      <c r="A73" s="123" t="s">
        <v>76</v>
      </c>
      <c r="B73" s="123"/>
      <c r="C73" s="123"/>
      <c r="D73" s="123"/>
      <c r="E73" s="30">
        <f>E37+E62</f>
        <v>97661468</v>
      </c>
      <c r="F73" s="30">
        <f>F37+F62</f>
        <v>98925060</v>
      </c>
      <c r="G73" s="30">
        <f t="shared" si="2"/>
        <v>5063043</v>
      </c>
      <c r="H73" s="30">
        <f>H37+H62</f>
        <v>103988103</v>
      </c>
      <c r="I73" s="2"/>
    </row>
    <row r="74" spans="1:10" x14ac:dyDescent="0.2">
      <c r="A74" s="26"/>
      <c r="B74" s="26"/>
      <c r="C74" s="26"/>
      <c r="D74" s="27"/>
      <c r="E74" s="40"/>
      <c r="F74" s="40"/>
      <c r="G74" s="40"/>
      <c r="H74" s="27"/>
    </row>
    <row r="75" spans="1:10" x14ac:dyDescent="0.2">
      <c r="A75" s="26"/>
      <c r="B75" s="26"/>
      <c r="C75" s="26"/>
      <c r="D75" s="27"/>
      <c r="E75" s="40"/>
      <c r="F75" s="40"/>
      <c r="G75" s="40"/>
      <c r="H75" s="27"/>
    </row>
    <row r="76" spans="1:10" x14ac:dyDescent="0.2">
      <c r="A76" s="26"/>
      <c r="B76" s="26"/>
      <c r="C76" s="26"/>
      <c r="D76" s="27"/>
      <c r="E76" s="40"/>
      <c r="F76" s="40"/>
      <c r="G76" s="40"/>
      <c r="H76" s="27"/>
    </row>
    <row r="77" spans="1:10" x14ac:dyDescent="0.2">
      <c r="A77" s="26"/>
      <c r="B77" s="26"/>
      <c r="C77" s="26"/>
      <c r="D77" s="27"/>
      <c r="E77" s="40"/>
      <c r="F77" s="40"/>
      <c r="G77" s="40"/>
      <c r="H77" s="27"/>
    </row>
    <row r="78" spans="1:10" x14ac:dyDescent="0.2">
      <c r="A78" s="26"/>
      <c r="B78" s="26"/>
      <c r="C78" s="26"/>
      <c r="D78" s="27"/>
      <c r="E78" s="40"/>
      <c r="F78" s="40"/>
      <c r="G78" s="40"/>
      <c r="H78" s="27"/>
    </row>
    <row r="79" spans="1:10" x14ac:dyDescent="0.2">
      <c r="A79" s="26"/>
      <c r="B79" s="26"/>
      <c r="C79" s="26"/>
      <c r="D79" s="27"/>
      <c r="E79" s="40"/>
      <c r="F79" s="40"/>
      <c r="G79" s="40"/>
      <c r="H79" s="27"/>
    </row>
    <row r="80" spans="1:10" x14ac:dyDescent="0.2">
      <c r="A80" s="26"/>
      <c r="B80" s="26"/>
      <c r="C80" s="26"/>
      <c r="D80" s="27"/>
      <c r="E80" s="40"/>
      <c r="F80" s="40"/>
      <c r="G80" s="40"/>
      <c r="H80" s="27"/>
    </row>
    <row r="81" spans="1:8" x14ac:dyDescent="0.2">
      <c r="A81" s="26"/>
      <c r="B81" s="26"/>
      <c r="C81" s="26"/>
      <c r="D81" s="27"/>
      <c r="E81" s="40"/>
      <c r="F81" s="40"/>
      <c r="G81" s="40"/>
      <c r="H81" s="27"/>
    </row>
    <row r="82" spans="1:8" x14ac:dyDescent="0.2">
      <c r="A82" s="26"/>
      <c r="B82" s="26"/>
      <c r="C82" s="26"/>
      <c r="D82" s="27"/>
      <c r="E82" s="40"/>
      <c r="F82" s="40"/>
      <c r="G82" s="40"/>
      <c r="H82" s="27"/>
    </row>
    <row r="83" spans="1:8" x14ac:dyDescent="0.2">
      <c r="A83" s="26"/>
      <c r="B83" s="26"/>
      <c r="C83" s="26"/>
      <c r="D83" s="27"/>
      <c r="E83" s="40"/>
      <c r="F83" s="40"/>
      <c r="G83" s="40"/>
      <c r="H83" s="27"/>
    </row>
    <row r="84" spans="1:8" x14ac:dyDescent="0.2">
      <c r="A84" s="26"/>
      <c r="B84" s="26"/>
      <c r="C84" s="26"/>
      <c r="D84" s="27"/>
      <c r="E84" s="40"/>
      <c r="F84" s="40"/>
      <c r="G84" s="40"/>
      <c r="H84" s="27"/>
    </row>
    <row r="85" spans="1:8" x14ac:dyDescent="0.2">
      <c r="A85" s="26"/>
      <c r="B85" s="26"/>
      <c r="C85" s="26"/>
      <c r="D85" s="27"/>
      <c r="E85" s="40"/>
      <c r="F85" s="40"/>
      <c r="G85" s="40"/>
      <c r="H85" s="27"/>
    </row>
    <row r="86" spans="1:8" x14ac:dyDescent="0.2">
      <c r="A86" s="26"/>
      <c r="B86" s="26"/>
      <c r="C86" s="26"/>
      <c r="D86" s="27"/>
      <c r="E86" s="40"/>
      <c r="F86" s="40"/>
      <c r="G86" s="40"/>
      <c r="H86" s="27"/>
    </row>
    <row r="87" spans="1:8" x14ac:dyDescent="0.2">
      <c r="A87" s="26"/>
      <c r="B87" s="26"/>
      <c r="C87" s="26"/>
      <c r="D87" s="27"/>
      <c r="E87" s="40"/>
      <c r="F87" s="40"/>
      <c r="G87" s="40"/>
      <c r="H87" s="27"/>
    </row>
    <row r="88" spans="1:8" x14ac:dyDescent="0.2">
      <c r="A88" s="26"/>
      <c r="B88" s="26"/>
      <c r="C88" s="26"/>
      <c r="D88" s="27"/>
      <c r="E88" s="40"/>
      <c r="F88" s="40"/>
      <c r="G88" s="40"/>
      <c r="H88" s="27"/>
    </row>
    <row r="89" spans="1:8" x14ac:dyDescent="0.2">
      <c r="A89" s="26"/>
      <c r="B89" s="26"/>
      <c r="C89" s="26"/>
      <c r="D89" s="27"/>
      <c r="E89" s="40"/>
      <c r="F89" s="40"/>
      <c r="G89" s="40"/>
      <c r="H89" s="27"/>
    </row>
    <row r="90" spans="1:8" x14ac:dyDescent="0.2">
      <c r="A90" s="26"/>
      <c r="B90" s="26"/>
      <c r="C90" s="26"/>
      <c r="D90" s="27"/>
      <c r="E90" s="40"/>
      <c r="F90" s="40"/>
      <c r="G90" s="40"/>
      <c r="H90" s="27"/>
    </row>
    <row r="91" spans="1:8" x14ac:dyDescent="0.2">
      <c r="A91" s="26"/>
      <c r="B91" s="26"/>
      <c r="C91" s="26"/>
      <c r="D91" s="27"/>
      <c r="E91" s="40"/>
      <c r="F91" s="40"/>
      <c r="G91" s="40"/>
      <c r="H91" s="27"/>
    </row>
    <row r="92" spans="1:8" x14ac:dyDescent="0.2">
      <c r="A92" s="26"/>
      <c r="B92" s="26"/>
      <c r="C92" s="26"/>
      <c r="D92" s="27"/>
      <c r="E92" s="40"/>
      <c r="F92" s="40"/>
      <c r="G92" s="40"/>
      <c r="H92" s="27"/>
    </row>
    <row r="93" spans="1:8" x14ac:dyDescent="0.2">
      <c r="A93" s="26"/>
      <c r="B93" s="26"/>
      <c r="C93" s="26"/>
      <c r="D93" s="27"/>
      <c r="E93" s="40"/>
      <c r="F93" s="40"/>
      <c r="G93" s="40"/>
      <c r="H93" s="27"/>
    </row>
    <row r="94" spans="1:8" x14ac:dyDescent="0.2">
      <c r="A94" s="26"/>
      <c r="B94" s="26"/>
      <c r="C94" s="26"/>
      <c r="D94" s="27"/>
      <c r="E94" s="40"/>
      <c r="F94" s="40"/>
      <c r="G94" s="40"/>
      <c r="H94" s="27"/>
    </row>
    <row r="95" spans="1:8" x14ac:dyDescent="0.2">
      <c r="A95" s="26"/>
      <c r="B95" s="26"/>
      <c r="C95" s="26"/>
      <c r="D95" s="27"/>
      <c r="E95" s="40"/>
      <c r="F95" s="40"/>
      <c r="G95" s="40"/>
      <c r="H95" s="27"/>
    </row>
    <row r="96" spans="1:8" x14ac:dyDescent="0.2">
      <c r="A96" s="26"/>
      <c r="B96" s="26"/>
      <c r="C96" s="26"/>
      <c r="D96" s="27"/>
      <c r="E96" s="40"/>
      <c r="F96" s="40"/>
      <c r="G96" s="40"/>
      <c r="H96" s="27"/>
    </row>
    <row r="97" spans="1:8" x14ac:dyDescent="0.2">
      <c r="A97" s="26"/>
      <c r="B97" s="26"/>
      <c r="C97" s="26"/>
      <c r="D97" s="27"/>
      <c r="E97" s="40"/>
      <c r="F97" s="40"/>
      <c r="G97" s="40"/>
      <c r="H97" s="27"/>
    </row>
    <row r="98" spans="1:8" x14ac:dyDescent="0.2">
      <c r="A98" s="26"/>
      <c r="B98" s="26"/>
      <c r="C98" s="26"/>
      <c r="D98" s="27"/>
      <c r="E98" s="40"/>
      <c r="F98" s="40"/>
      <c r="G98" s="40"/>
      <c r="H98" s="27"/>
    </row>
    <row r="99" spans="1:8" x14ac:dyDescent="0.2">
      <c r="A99" s="26"/>
      <c r="B99" s="26"/>
      <c r="C99" s="26"/>
      <c r="D99" s="27"/>
      <c r="E99" s="40"/>
      <c r="F99" s="40"/>
      <c r="G99" s="40"/>
      <c r="H99" s="27"/>
    </row>
    <row r="100" spans="1:8" x14ac:dyDescent="0.2">
      <c r="A100" s="26"/>
      <c r="B100" s="26"/>
      <c r="C100" s="26"/>
      <c r="D100" s="27"/>
      <c r="E100" s="40"/>
      <c r="F100" s="40"/>
      <c r="G100" s="40"/>
      <c r="H100" s="27"/>
    </row>
    <row r="101" spans="1:8" x14ac:dyDescent="0.2">
      <c r="A101" s="26"/>
      <c r="B101" s="26"/>
      <c r="C101" s="26"/>
      <c r="D101" s="27"/>
      <c r="E101" s="40"/>
      <c r="F101" s="40"/>
      <c r="G101" s="40"/>
      <c r="H101" s="27"/>
    </row>
    <row r="102" spans="1:8" x14ac:dyDescent="0.2">
      <c r="A102" s="26"/>
      <c r="B102" s="26"/>
      <c r="C102" s="26"/>
      <c r="D102" s="27"/>
      <c r="E102" s="40"/>
      <c r="F102" s="40"/>
      <c r="G102" s="40"/>
      <c r="H102" s="27"/>
    </row>
    <row r="103" spans="1:8" x14ac:dyDescent="0.2">
      <c r="A103" s="26"/>
      <c r="B103" s="26"/>
      <c r="C103" s="26"/>
      <c r="D103" s="27"/>
      <c r="E103" s="40"/>
      <c r="F103" s="40"/>
      <c r="G103" s="40"/>
      <c r="H103" s="27"/>
    </row>
    <row r="104" spans="1:8" x14ac:dyDescent="0.2">
      <c r="A104" s="26"/>
      <c r="B104" s="26"/>
      <c r="C104" s="26"/>
      <c r="D104" s="27"/>
      <c r="E104" s="40"/>
      <c r="F104" s="40"/>
      <c r="G104" s="40"/>
      <c r="H104" s="27"/>
    </row>
    <row r="105" spans="1:8" x14ac:dyDescent="0.2">
      <c r="A105" s="26"/>
      <c r="B105" s="26"/>
      <c r="C105" s="26"/>
      <c r="D105" s="27"/>
      <c r="E105" s="40"/>
      <c r="F105" s="40"/>
      <c r="G105" s="40"/>
      <c r="H105" s="27"/>
    </row>
    <row r="106" spans="1:8" x14ac:dyDescent="0.2">
      <c r="A106" s="26"/>
      <c r="B106" s="26"/>
      <c r="C106" s="26"/>
      <c r="D106" s="27"/>
      <c r="E106" s="40"/>
      <c r="F106" s="40"/>
      <c r="G106" s="40"/>
      <c r="H106" s="27"/>
    </row>
    <row r="107" spans="1:8" x14ac:dyDescent="0.2">
      <c r="A107" s="26"/>
      <c r="B107" s="26"/>
      <c r="C107" s="26"/>
      <c r="D107" s="27"/>
      <c r="E107" s="40"/>
      <c r="F107" s="40"/>
      <c r="G107" s="40"/>
      <c r="H107" s="27"/>
    </row>
    <row r="108" spans="1:8" x14ac:dyDescent="0.2">
      <c r="A108" s="26"/>
      <c r="B108" s="26"/>
      <c r="C108" s="26"/>
      <c r="D108" s="27"/>
      <c r="E108" s="40"/>
      <c r="F108" s="40"/>
      <c r="G108" s="40"/>
      <c r="H108" s="27"/>
    </row>
    <row r="109" spans="1:8" x14ac:dyDescent="0.2">
      <c r="A109" s="26"/>
      <c r="B109" s="26"/>
      <c r="C109" s="26"/>
      <c r="D109" s="27"/>
      <c r="E109" s="40"/>
      <c r="F109" s="40"/>
      <c r="G109" s="40"/>
      <c r="H109" s="27"/>
    </row>
    <row r="110" spans="1:8" x14ac:dyDescent="0.2">
      <c r="A110" s="26"/>
      <c r="B110" s="26"/>
      <c r="C110" s="26"/>
      <c r="D110" s="27"/>
      <c r="E110" s="40"/>
      <c r="F110" s="40"/>
      <c r="G110" s="40"/>
      <c r="H110" s="27"/>
    </row>
    <row r="111" spans="1:8" x14ac:dyDescent="0.2">
      <c r="A111" s="26"/>
      <c r="B111" s="26"/>
      <c r="C111" s="26"/>
      <c r="D111" s="27"/>
      <c r="E111" s="40"/>
      <c r="F111" s="40"/>
      <c r="G111" s="40"/>
      <c r="H111" s="27"/>
    </row>
    <row r="112" spans="1:8" x14ac:dyDescent="0.2">
      <c r="A112" s="26"/>
      <c r="B112" s="26"/>
      <c r="C112" s="26"/>
      <c r="D112" s="27"/>
      <c r="E112" s="40"/>
      <c r="F112" s="40"/>
      <c r="G112" s="40"/>
      <c r="H112" s="27"/>
    </row>
    <row r="113" spans="1:8" x14ac:dyDescent="0.2">
      <c r="A113" s="26"/>
      <c r="B113" s="26"/>
      <c r="C113" s="26"/>
      <c r="D113" s="27"/>
      <c r="E113" s="40"/>
      <c r="F113" s="40"/>
      <c r="G113" s="40"/>
      <c r="H113" s="27"/>
    </row>
    <row r="114" spans="1:8" x14ac:dyDescent="0.2">
      <c r="A114" s="26"/>
      <c r="B114" s="26"/>
      <c r="C114" s="26"/>
      <c r="D114" s="27"/>
      <c r="E114" s="40"/>
      <c r="F114" s="40"/>
      <c r="G114" s="40"/>
      <c r="H114" s="27"/>
    </row>
    <row r="115" spans="1:8" x14ac:dyDescent="0.2">
      <c r="A115" s="26"/>
      <c r="B115" s="26"/>
      <c r="C115" s="26"/>
      <c r="D115" s="27"/>
      <c r="E115" s="40"/>
      <c r="F115" s="40"/>
      <c r="G115" s="40"/>
      <c r="H115" s="27"/>
    </row>
    <row r="116" spans="1:8" x14ac:dyDescent="0.2">
      <c r="A116" s="26"/>
      <c r="B116" s="26"/>
      <c r="C116" s="26"/>
      <c r="D116" s="27"/>
      <c r="E116" s="40"/>
      <c r="F116" s="40"/>
      <c r="G116" s="40"/>
      <c r="H116" s="27"/>
    </row>
    <row r="117" spans="1:8" x14ac:dyDescent="0.2">
      <c r="A117" s="26"/>
      <c r="B117" s="26"/>
      <c r="C117" s="26"/>
      <c r="D117" s="27"/>
      <c r="E117" s="40"/>
      <c r="F117" s="40"/>
      <c r="G117" s="40"/>
      <c r="H117" s="27"/>
    </row>
    <row r="118" spans="1:8" x14ac:dyDescent="0.2">
      <c r="A118" s="26"/>
      <c r="B118" s="26"/>
      <c r="C118" s="26"/>
      <c r="D118" s="27"/>
      <c r="E118" s="40"/>
      <c r="F118" s="40"/>
      <c r="G118" s="40"/>
      <c r="H118" s="27"/>
    </row>
    <row r="119" spans="1:8" x14ac:dyDescent="0.2">
      <c r="A119" s="26"/>
      <c r="B119" s="26"/>
      <c r="C119" s="26"/>
      <c r="D119" s="27"/>
      <c r="E119" s="40"/>
      <c r="F119" s="40"/>
      <c r="G119" s="40"/>
      <c r="H119" s="27"/>
    </row>
    <row r="120" spans="1:8" x14ac:dyDescent="0.2">
      <c r="A120" s="26"/>
      <c r="B120" s="26"/>
      <c r="C120" s="26"/>
      <c r="D120" s="27"/>
      <c r="E120" s="40"/>
      <c r="F120" s="40"/>
      <c r="G120" s="40"/>
      <c r="H120" s="27"/>
    </row>
    <row r="121" spans="1:8" x14ac:dyDescent="0.2">
      <c r="A121" s="26"/>
      <c r="B121" s="26"/>
      <c r="C121" s="26"/>
      <c r="D121" s="27"/>
      <c r="E121" s="40"/>
      <c r="F121" s="40"/>
      <c r="G121" s="40"/>
      <c r="H121" s="27"/>
    </row>
    <row r="122" spans="1:8" x14ac:dyDescent="0.2">
      <c r="A122" s="26"/>
      <c r="B122" s="26"/>
      <c r="C122" s="26"/>
      <c r="D122" s="27"/>
      <c r="E122" s="40"/>
      <c r="F122" s="40"/>
      <c r="G122" s="40"/>
      <c r="H122" s="27"/>
    </row>
    <row r="123" spans="1:8" x14ac:dyDescent="0.2">
      <c r="A123" s="26"/>
      <c r="B123" s="26"/>
      <c r="C123" s="26"/>
      <c r="D123" s="27"/>
      <c r="E123" s="40"/>
      <c r="F123" s="40"/>
      <c r="G123" s="40"/>
      <c r="H123" s="27"/>
    </row>
    <row r="124" spans="1:8" x14ac:dyDescent="0.2">
      <c r="A124" s="26"/>
      <c r="B124" s="26"/>
      <c r="C124" s="26"/>
      <c r="D124" s="27"/>
      <c r="E124" s="40"/>
      <c r="F124" s="40"/>
      <c r="G124" s="40"/>
      <c r="H124" s="27"/>
    </row>
    <row r="125" spans="1:8" x14ac:dyDescent="0.2">
      <c r="A125" s="26"/>
      <c r="B125" s="26"/>
      <c r="C125" s="26"/>
      <c r="D125" s="27"/>
      <c r="E125" s="40"/>
      <c r="F125" s="40"/>
      <c r="G125" s="40"/>
      <c r="H125" s="27"/>
    </row>
    <row r="126" spans="1:8" x14ac:dyDescent="0.2">
      <c r="A126" s="26"/>
      <c r="B126" s="26"/>
      <c r="C126" s="26"/>
      <c r="D126" s="27"/>
      <c r="E126" s="40"/>
      <c r="F126" s="40"/>
      <c r="G126" s="40"/>
      <c r="H126" s="27"/>
    </row>
    <row r="127" spans="1:8" x14ac:dyDescent="0.2">
      <c r="A127" s="26"/>
      <c r="B127" s="26"/>
      <c r="C127" s="26"/>
      <c r="D127" s="27"/>
      <c r="E127" s="40"/>
      <c r="F127" s="40"/>
      <c r="G127" s="40"/>
      <c r="H127" s="27"/>
    </row>
    <row r="128" spans="1:8" x14ac:dyDescent="0.2">
      <c r="A128" s="26"/>
      <c r="B128" s="26"/>
      <c r="C128" s="26"/>
      <c r="D128" s="27"/>
      <c r="E128" s="40"/>
      <c r="F128" s="40"/>
      <c r="G128" s="40"/>
      <c r="H128" s="27"/>
    </row>
    <row r="129" spans="1:8" x14ac:dyDescent="0.2">
      <c r="A129" s="26"/>
      <c r="B129" s="26"/>
      <c r="C129" s="26"/>
      <c r="D129" s="27"/>
      <c r="E129" s="40"/>
      <c r="F129" s="40"/>
      <c r="G129" s="40"/>
      <c r="H129" s="27"/>
    </row>
    <row r="130" spans="1:8" x14ac:dyDescent="0.2">
      <c r="A130" s="26"/>
      <c r="B130" s="26"/>
      <c r="C130" s="26"/>
      <c r="D130" s="27"/>
      <c r="E130" s="40"/>
      <c r="F130" s="40"/>
      <c r="G130" s="40"/>
      <c r="H130" s="27"/>
    </row>
    <row r="131" spans="1:8" x14ac:dyDescent="0.2">
      <c r="A131" s="26"/>
      <c r="B131" s="26"/>
      <c r="C131" s="26"/>
      <c r="D131" s="27"/>
      <c r="E131" s="40"/>
      <c r="F131" s="40"/>
      <c r="G131" s="40"/>
      <c r="H131" s="27"/>
    </row>
    <row r="132" spans="1:8" x14ac:dyDescent="0.2">
      <c r="A132" s="26"/>
      <c r="B132" s="26"/>
      <c r="C132" s="26"/>
      <c r="D132" s="27"/>
      <c r="E132" s="40"/>
      <c r="F132" s="40"/>
      <c r="G132" s="40"/>
      <c r="H132" s="27"/>
    </row>
  </sheetData>
  <mergeCells count="27">
    <mergeCell ref="A1:H1"/>
    <mergeCell ref="A3:H3"/>
    <mergeCell ref="A5:H5"/>
    <mergeCell ref="A7:H7"/>
    <mergeCell ref="A9:A10"/>
    <mergeCell ref="B9:B10"/>
    <mergeCell ref="C9:C10"/>
    <mergeCell ref="D9:D10"/>
    <mergeCell ref="E9:E10"/>
    <mergeCell ref="F9:F10"/>
    <mergeCell ref="H9:H10"/>
    <mergeCell ref="G9:G10"/>
    <mergeCell ref="A12:C12"/>
    <mergeCell ref="A27:C27"/>
    <mergeCell ref="A73:D73"/>
    <mergeCell ref="H34:H35"/>
    <mergeCell ref="A37:C37"/>
    <mergeCell ref="A62:C62"/>
    <mergeCell ref="E34:E35"/>
    <mergeCell ref="F34:F35"/>
    <mergeCell ref="A30:D30"/>
    <mergeCell ref="A32:H32"/>
    <mergeCell ref="A34:A35"/>
    <mergeCell ref="B34:B35"/>
    <mergeCell ref="C34:C35"/>
    <mergeCell ref="D34:D35"/>
    <mergeCell ref="G34:G35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0FFF-05F5-4C9E-9540-0AAD81DA29AA}">
  <sheetPr>
    <tabColor rgb="FF00B050"/>
    <pageSetUpPr fitToPage="1"/>
  </sheetPr>
  <dimension ref="A1:H82"/>
  <sheetViews>
    <sheetView zoomScaleNormal="100" zoomScaleSheetLayoutView="85" workbookViewId="0">
      <selection activeCell="F17" sqref="F17"/>
    </sheetView>
  </sheetViews>
  <sheetFormatPr defaultRowHeight="18" x14ac:dyDescent="0.2"/>
  <cols>
    <col min="1" max="1" width="10.140625" style="3" customWidth="1"/>
    <col min="2" max="2" width="42.28515625" style="1" customWidth="1"/>
    <col min="3" max="3" width="17.5703125" style="1" bestFit="1" customWidth="1"/>
    <col min="4" max="4" width="18.5703125" style="1" bestFit="1" customWidth="1"/>
    <col min="5" max="5" width="24.42578125" style="1" customWidth="1"/>
    <col min="6" max="6" width="18.28515625" style="1" customWidth="1"/>
    <col min="7" max="242" width="9.140625" style="1"/>
    <col min="243" max="243" width="10.42578125" style="1" customWidth="1"/>
    <col min="244" max="244" width="7.7109375" style="1" customWidth="1"/>
    <col min="245" max="245" width="10.5703125" style="1" customWidth="1"/>
    <col min="246" max="246" width="59" style="1" customWidth="1"/>
    <col min="247" max="248" width="0" style="1" hidden="1" customWidth="1"/>
    <col min="249" max="251" width="27.85546875" style="1" customWidth="1"/>
    <col min="252" max="254" width="6.140625" style="1" customWidth="1"/>
    <col min="255" max="255" width="9.140625" style="1" customWidth="1"/>
    <col min="256" max="256" width="33.28515625" style="1" customWidth="1"/>
    <col min="257" max="257" width="23.7109375" style="1" bestFit="1" customWidth="1"/>
    <col min="258" max="258" width="26.42578125" style="1" bestFit="1" customWidth="1"/>
    <col min="259" max="259" width="24.7109375" style="1" bestFit="1" customWidth="1"/>
    <col min="260" max="260" width="20.7109375" style="1" bestFit="1" customWidth="1"/>
    <col min="261" max="498" width="9.140625" style="1"/>
    <col min="499" max="499" width="10.42578125" style="1" customWidth="1"/>
    <col min="500" max="500" width="7.7109375" style="1" customWidth="1"/>
    <col min="501" max="501" width="10.5703125" style="1" customWidth="1"/>
    <col min="502" max="502" width="59" style="1" customWidth="1"/>
    <col min="503" max="504" width="0" style="1" hidden="1" customWidth="1"/>
    <col min="505" max="507" width="27.85546875" style="1" customWidth="1"/>
    <col min="508" max="510" width="6.140625" style="1" customWidth="1"/>
    <col min="511" max="511" width="9.140625" style="1" customWidth="1"/>
    <col min="512" max="512" width="33.28515625" style="1" customWidth="1"/>
    <col min="513" max="513" width="23.7109375" style="1" bestFit="1" customWidth="1"/>
    <col min="514" max="514" width="26.42578125" style="1" bestFit="1" customWidth="1"/>
    <col min="515" max="515" width="24.7109375" style="1" bestFit="1" customWidth="1"/>
    <col min="516" max="516" width="20.7109375" style="1" bestFit="1" customWidth="1"/>
    <col min="517" max="754" width="9.140625" style="1"/>
    <col min="755" max="755" width="10.42578125" style="1" customWidth="1"/>
    <col min="756" max="756" width="7.7109375" style="1" customWidth="1"/>
    <col min="757" max="757" width="10.5703125" style="1" customWidth="1"/>
    <col min="758" max="758" width="59" style="1" customWidth="1"/>
    <col min="759" max="760" width="0" style="1" hidden="1" customWidth="1"/>
    <col min="761" max="763" width="27.85546875" style="1" customWidth="1"/>
    <col min="764" max="766" width="6.140625" style="1" customWidth="1"/>
    <col min="767" max="767" width="9.140625" style="1" customWidth="1"/>
    <col min="768" max="768" width="33.28515625" style="1" customWidth="1"/>
    <col min="769" max="769" width="23.7109375" style="1" bestFit="1" customWidth="1"/>
    <col min="770" max="770" width="26.42578125" style="1" bestFit="1" customWidth="1"/>
    <col min="771" max="771" width="24.7109375" style="1" bestFit="1" customWidth="1"/>
    <col min="772" max="772" width="20.7109375" style="1" bestFit="1" customWidth="1"/>
    <col min="773" max="1010" width="9.140625" style="1"/>
    <col min="1011" max="1011" width="10.42578125" style="1" customWidth="1"/>
    <col min="1012" max="1012" width="7.7109375" style="1" customWidth="1"/>
    <col min="1013" max="1013" width="10.5703125" style="1" customWidth="1"/>
    <col min="1014" max="1014" width="59" style="1" customWidth="1"/>
    <col min="1015" max="1016" width="0" style="1" hidden="1" customWidth="1"/>
    <col min="1017" max="1019" width="27.85546875" style="1" customWidth="1"/>
    <col min="1020" max="1022" width="6.140625" style="1" customWidth="1"/>
    <col min="1023" max="1023" width="9.140625" style="1" customWidth="1"/>
    <col min="1024" max="1024" width="33.28515625" style="1" customWidth="1"/>
    <col min="1025" max="1025" width="23.7109375" style="1" bestFit="1" customWidth="1"/>
    <col min="1026" max="1026" width="26.42578125" style="1" bestFit="1" customWidth="1"/>
    <col min="1027" max="1027" width="24.7109375" style="1" bestFit="1" customWidth="1"/>
    <col min="1028" max="1028" width="20.7109375" style="1" bestFit="1" customWidth="1"/>
    <col min="1029" max="1266" width="9.140625" style="1"/>
    <col min="1267" max="1267" width="10.42578125" style="1" customWidth="1"/>
    <col min="1268" max="1268" width="7.7109375" style="1" customWidth="1"/>
    <col min="1269" max="1269" width="10.5703125" style="1" customWidth="1"/>
    <col min="1270" max="1270" width="59" style="1" customWidth="1"/>
    <col min="1271" max="1272" width="0" style="1" hidden="1" customWidth="1"/>
    <col min="1273" max="1275" width="27.85546875" style="1" customWidth="1"/>
    <col min="1276" max="1278" width="6.140625" style="1" customWidth="1"/>
    <col min="1279" max="1279" width="9.140625" style="1" customWidth="1"/>
    <col min="1280" max="1280" width="33.28515625" style="1" customWidth="1"/>
    <col min="1281" max="1281" width="23.7109375" style="1" bestFit="1" customWidth="1"/>
    <col min="1282" max="1282" width="26.42578125" style="1" bestFit="1" customWidth="1"/>
    <col min="1283" max="1283" width="24.7109375" style="1" bestFit="1" customWidth="1"/>
    <col min="1284" max="1284" width="20.7109375" style="1" bestFit="1" customWidth="1"/>
    <col min="1285" max="1522" width="9.140625" style="1"/>
    <col min="1523" max="1523" width="10.42578125" style="1" customWidth="1"/>
    <col min="1524" max="1524" width="7.7109375" style="1" customWidth="1"/>
    <col min="1525" max="1525" width="10.5703125" style="1" customWidth="1"/>
    <col min="1526" max="1526" width="59" style="1" customWidth="1"/>
    <col min="1527" max="1528" width="0" style="1" hidden="1" customWidth="1"/>
    <col min="1529" max="1531" width="27.85546875" style="1" customWidth="1"/>
    <col min="1532" max="1534" width="6.140625" style="1" customWidth="1"/>
    <col min="1535" max="1535" width="9.140625" style="1" customWidth="1"/>
    <col min="1536" max="1536" width="33.28515625" style="1" customWidth="1"/>
    <col min="1537" max="1537" width="23.7109375" style="1" bestFit="1" customWidth="1"/>
    <col min="1538" max="1538" width="26.42578125" style="1" bestFit="1" customWidth="1"/>
    <col min="1539" max="1539" width="24.7109375" style="1" bestFit="1" customWidth="1"/>
    <col min="1540" max="1540" width="20.7109375" style="1" bestFit="1" customWidth="1"/>
    <col min="1541" max="1778" width="9.140625" style="1"/>
    <col min="1779" max="1779" width="10.42578125" style="1" customWidth="1"/>
    <col min="1780" max="1780" width="7.7109375" style="1" customWidth="1"/>
    <col min="1781" max="1781" width="10.5703125" style="1" customWidth="1"/>
    <col min="1782" max="1782" width="59" style="1" customWidth="1"/>
    <col min="1783" max="1784" width="0" style="1" hidden="1" customWidth="1"/>
    <col min="1785" max="1787" width="27.85546875" style="1" customWidth="1"/>
    <col min="1788" max="1790" width="6.140625" style="1" customWidth="1"/>
    <col min="1791" max="1791" width="9.140625" style="1" customWidth="1"/>
    <col min="1792" max="1792" width="33.28515625" style="1" customWidth="1"/>
    <col min="1793" max="1793" width="23.7109375" style="1" bestFit="1" customWidth="1"/>
    <col min="1794" max="1794" width="26.42578125" style="1" bestFit="1" customWidth="1"/>
    <col min="1795" max="1795" width="24.7109375" style="1" bestFit="1" customWidth="1"/>
    <col min="1796" max="1796" width="20.7109375" style="1" bestFit="1" customWidth="1"/>
    <col min="1797" max="2034" width="9.140625" style="1"/>
    <col min="2035" max="2035" width="10.42578125" style="1" customWidth="1"/>
    <col min="2036" max="2036" width="7.7109375" style="1" customWidth="1"/>
    <col min="2037" max="2037" width="10.5703125" style="1" customWidth="1"/>
    <col min="2038" max="2038" width="59" style="1" customWidth="1"/>
    <col min="2039" max="2040" width="0" style="1" hidden="1" customWidth="1"/>
    <col min="2041" max="2043" width="27.85546875" style="1" customWidth="1"/>
    <col min="2044" max="2046" width="6.140625" style="1" customWidth="1"/>
    <col min="2047" max="2047" width="9.140625" style="1" customWidth="1"/>
    <col min="2048" max="2048" width="33.28515625" style="1" customWidth="1"/>
    <col min="2049" max="2049" width="23.7109375" style="1" bestFit="1" customWidth="1"/>
    <col min="2050" max="2050" width="26.42578125" style="1" bestFit="1" customWidth="1"/>
    <col min="2051" max="2051" width="24.7109375" style="1" bestFit="1" customWidth="1"/>
    <col min="2052" max="2052" width="20.7109375" style="1" bestFit="1" customWidth="1"/>
    <col min="2053" max="2290" width="9.140625" style="1"/>
    <col min="2291" max="2291" width="10.42578125" style="1" customWidth="1"/>
    <col min="2292" max="2292" width="7.7109375" style="1" customWidth="1"/>
    <col min="2293" max="2293" width="10.5703125" style="1" customWidth="1"/>
    <col min="2294" max="2294" width="59" style="1" customWidth="1"/>
    <col min="2295" max="2296" width="0" style="1" hidden="1" customWidth="1"/>
    <col min="2297" max="2299" width="27.85546875" style="1" customWidth="1"/>
    <col min="2300" max="2302" width="6.140625" style="1" customWidth="1"/>
    <col min="2303" max="2303" width="9.140625" style="1" customWidth="1"/>
    <col min="2304" max="2304" width="33.28515625" style="1" customWidth="1"/>
    <col min="2305" max="2305" width="23.7109375" style="1" bestFit="1" customWidth="1"/>
    <col min="2306" max="2306" width="26.42578125" style="1" bestFit="1" customWidth="1"/>
    <col min="2307" max="2307" width="24.7109375" style="1" bestFit="1" customWidth="1"/>
    <col min="2308" max="2308" width="20.7109375" style="1" bestFit="1" customWidth="1"/>
    <col min="2309" max="2546" width="9.140625" style="1"/>
    <col min="2547" max="2547" width="10.42578125" style="1" customWidth="1"/>
    <col min="2548" max="2548" width="7.7109375" style="1" customWidth="1"/>
    <col min="2549" max="2549" width="10.5703125" style="1" customWidth="1"/>
    <col min="2550" max="2550" width="59" style="1" customWidth="1"/>
    <col min="2551" max="2552" width="0" style="1" hidden="1" customWidth="1"/>
    <col min="2553" max="2555" width="27.85546875" style="1" customWidth="1"/>
    <col min="2556" max="2558" width="6.140625" style="1" customWidth="1"/>
    <col min="2559" max="2559" width="9.140625" style="1" customWidth="1"/>
    <col min="2560" max="2560" width="33.28515625" style="1" customWidth="1"/>
    <col min="2561" max="2561" width="23.7109375" style="1" bestFit="1" customWidth="1"/>
    <col min="2562" max="2562" width="26.42578125" style="1" bestFit="1" customWidth="1"/>
    <col min="2563" max="2563" width="24.7109375" style="1" bestFit="1" customWidth="1"/>
    <col min="2564" max="2564" width="20.7109375" style="1" bestFit="1" customWidth="1"/>
    <col min="2565" max="2802" width="9.140625" style="1"/>
    <col min="2803" max="2803" width="10.42578125" style="1" customWidth="1"/>
    <col min="2804" max="2804" width="7.7109375" style="1" customWidth="1"/>
    <col min="2805" max="2805" width="10.5703125" style="1" customWidth="1"/>
    <col min="2806" max="2806" width="59" style="1" customWidth="1"/>
    <col min="2807" max="2808" width="0" style="1" hidden="1" customWidth="1"/>
    <col min="2809" max="2811" width="27.85546875" style="1" customWidth="1"/>
    <col min="2812" max="2814" width="6.140625" style="1" customWidth="1"/>
    <col min="2815" max="2815" width="9.140625" style="1" customWidth="1"/>
    <col min="2816" max="2816" width="33.28515625" style="1" customWidth="1"/>
    <col min="2817" max="2817" width="23.7109375" style="1" bestFit="1" customWidth="1"/>
    <col min="2818" max="2818" width="26.42578125" style="1" bestFit="1" customWidth="1"/>
    <col min="2819" max="2819" width="24.7109375" style="1" bestFit="1" customWidth="1"/>
    <col min="2820" max="2820" width="20.7109375" style="1" bestFit="1" customWidth="1"/>
    <col min="2821" max="3058" width="9.140625" style="1"/>
    <col min="3059" max="3059" width="10.42578125" style="1" customWidth="1"/>
    <col min="3060" max="3060" width="7.7109375" style="1" customWidth="1"/>
    <col min="3061" max="3061" width="10.5703125" style="1" customWidth="1"/>
    <col min="3062" max="3062" width="59" style="1" customWidth="1"/>
    <col min="3063" max="3064" width="0" style="1" hidden="1" customWidth="1"/>
    <col min="3065" max="3067" width="27.85546875" style="1" customWidth="1"/>
    <col min="3068" max="3070" width="6.140625" style="1" customWidth="1"/>
    <col min="3071" max="3071" width="9.140625" style="1" customWidth="1"/>
    <col min="3072" max="3072" width="33.28515625" style="1" customWidth="1"/>
    <col min="3073" max="3073" width="23.7109375" style="1" bestFit="1" customWidth="1"/>
    <col min="3074" max="3074" width="26.42578125" style="1" bestFit="1" customWidth="1"/>
    <col min="3075" max="3075" width="24.7109375" style="1" bestFit="1" customWidth="1"/>
    <col min="3076" max="3076" width="20.7109375" style="1" bestFit="1" customWidth="1"/>
    <col min="3077" max="3314" width="9.140625" style="1"/>
    <col min="3315" max="3315" width="10.42578125" style="1" customWidth="1"/>
    <col min="3316" max="3316" width="7.7109375" style="1" customWidth="1"/>
    <col min="3317" max="3317" width="10.5703125" style="1" customWidth="1"/>
    <col min="3318" max="3318" width="59" style="1" customWidth="1"/>
    <col min="3319" max="3320" width="0" style="1" hidden="1" customWidth="1"/>
    <col min="3321" max="3323" width="27.85546875" style="1" customWidth="1"/>
    <col min="3324" max="3326" width="6.140625" style="1" customWidth="1"/>
    <col min="3327" max="3327" width="9.140625" style="1" customWidth="1"/>
    <col min="3328" max="3328" width="33.28515625" style="1" customWidth="1"/>
    <col min="3329" max="3329" width="23.7109375" style="1" bestFit="1" customWidth="1"/>
    <col min="3330" max="3330" width="26.42578125" style="1" bestFit="1" customWidth="1"/>
    <col min="3331" max="3331" width="24.7109375" style="1" bestFit="1" customWidth="1"/>
    <col min="3332" max="3332" width="20.7109375" style="1" bestFit="1" customWidth="1"/>
    <col min="3333" max="3570" width="9.140625" style="1"/>
    <col min="3571" max="3571" width="10.42578125" style="1" customWidth="1"/>
    <col min="3572" max="3572" width="7.7109375" style="1" customWidth="1"/>
    <col min="3573" max="3573" width="10.5703125" style="1" customWidth="1"/>
    <col min="3574" max="3574" width="59" style="1" customWidth="1"/>
    <col min="3575" max="3576" width="0" style="1" hidden="1" customWidth="1"/>
    <col min="3577" max="3579" width="27.85546875" style="1" customWidth="1"/>
    <col min="3580" max="3582" width="6.140625" style="1" customWidth="1"/>
    <col min="3583" max="3583" width="9.140625" style="1" customWidth="1"/>
    <col min="3584" max="3584" width="33.28515625" style="1" customWidth="1"/>
    <col min="3585" max="3585" width="23.7109375" style="1" bestFit="1" customWidth="1"/>
    <col min="3586" max="3586" width="26.42578125" style="1" bestFit="1" customWidth="1"/>
    <col min="3587" max="3587" width="24.7109375" style="1" bestFit="1" customWidth="1"/>
    <col min="3588" max="3588" width="20.7109375" style="1" bestFit="1" customWidth="1"/>
    <col min="3589" max="3826" width="9.140625" style="1"/>
    <col min="3827" max="3827" width="10.42578125" style="1" customWidth="1"/>
    <col min="3828" max="3828" width="7.7109375" style="1" customWidth="1"/>
    <col min="3829" max="3829" width="10.5703125" style="1" customWidth="1"/>
    <col min="3830" max="3830" width="59" style="1" customWidth="1"/>
    <col min="3831" max="3832" width="0" style="1" hidden="1" customWidth="1"/>
    <col min="3833" max="3835" width="27.85546875" style="1" customWidth="1"/>
    <col min="3836" max="3838" width="6.140625" style="1" customWidth="1"/>
    <col min="3839" max="3839" width="9.140625" style="1" customWidth="1"/>
    <col min="3840" max="3840" width="33.28515625" style="1" customWidth="1"/>
    <col min="3841" max="3841" width="23.7109375" style="1" bestFit="1" customWidth="1"/>
    <col min="3842" max="3842" width="26.42578125" style="1" bestFit="1" customWidth="1"/>
    <col min="3843" max="3843" width="24.7109375" style="1" bestFit="1" customWidth="1"/>
    <col min="3844" max="3844" width="20.7109375" style="1" bestFit="1" customWidth="1"/>
    <col min="3845" max="4082" width="9.140625" style="1"/>
    <col min="4083" max="4083" width="10.42578125" style="1" customWidth="1"/>
    <col min="4084" max="4084" width="7.7109375" style="1" customWidth="1"/>
    <col min="4085" max="4085" width="10.5703125" style="1" customWidth="1"/>
    <col min="4086" max="4086" width="59" style="1" customWidth="1"/>
    <col min="4087" max="4088" width="0" style="1" hidden="1" customWidth="1"/>
    <col min="4089" max="4091" width="27.85546875" style="1" customWidth="1"/>
    <col min="4092" max="4094" width="6.140625" style="1" customWidth="1"/>
    <col min="4095" max="4095" width="9.140625" style="1" customWidth="1"/>
    <col min="4096" max="4096" width="33.28515625" style="1" customWidth="1"/>
    <col min="4097" max="4097" width="23.7109375" style="1" bestFit="1" customWidth="1"/>
    <col min="4098" max="4098" width="26.42578125" style="1" bestFit="1" customWidth="1"/>
    <col min="4099" max="4099" width="24.7109375" style="1" bestFit="1" customWidth="1"/>
    <col min="4100" max="4100" width="20.7109375" style="1" bestFit="1" customWidth="1"/>
    <col min="4101" max="4338" width="9.140625" style="1"/>
    <col min="4339" max="4339" width="10.42578125" style="1" customWidth="1"/>
    <col min="4340" max="4340" width="7.7109375" style="1" customWidth="1"/>
    <col min="4341" max="4341" width="10.5703125" style="1" customWidth="1"/>
    <col min="4342" max="4342" width="59" style="1" customWidth="1"/>
    <col min="4343" max="4344" width="0" style="1" hidden="1" customWidth="1"/>
    <col min="4345" max="4347" width="27.85546875" style="1" customWidth="1"/>
    <col min="4348" max="4350" width="6.140625" style="1" customWidth="1"/>
    <col min="4351" max="4351" width="9.140625" style="1" customWidth="1"/>
    <col min="4352" max="4352" width="33.28515625" style="1" customWidth="1"/>
    <col min="4353" max="4353" width="23.7109375" style="1" bestFit="1" customWidth="1"/>
    <col min="4354" max="4354" width="26.42578125" style="1" bestFit="1" customWidth="1"/>
    <col min="4355" max="4355" width="24.7109375" style="1" bestFit="1" customWidth="1"/>
    <col min="4356" max="4356" width="20.7109375" style="1" bestFit="1" customWidth="1"/>
    <col min="4357" max="4594" width="9.140625" style="1"/>
    <col min="4595" max="4595" width="10.42578125" style="1" customWidth="1"/>
    <col min="4596" max="4596" width="7.7109375" style="1" customWidth="1"/>
    <col min="4597" max="4597" width="10.5703125" style="1" customWidth="1"/>
    <col min="4598" max="4598" width="59" style="1" customWidth="1"/>
    <col min="4599" max="4600" width="0" style="1" hidden="1" customWidth="1"/>
    <col min="4601" max="4603" width="27.85546875" style="1" customWidth="1"/>
    <col min="4604" max="4606" width="6.140625" style="1" customWidth="1"/>
    <col min="4607" max="4607" width="9.140625" style="1" customWidth="1"/>
    <col min="4608" max="4608" width="33.28515625" style="1" customWidth="1"/>
    <col min="4609" max="4609" width="23.7109375" style="1" bestFit="1" customWidth="1"/>
    <col min="4610" max="4610" width="26.42578125" style="1" bestFit="1" customWidth="1"/>
    <col min="4611" max="4611" width="24.7109375" style="1" bestFit="1" customWidth="1"/>
    <col min="4612" max="4612" width="20.7109375" style="1" bestFit="1" customWidth="1"/>
    <col min="4613" max="4850" width="9.140625" style="1"/>
    <col min="4851" max="4851" width="10.42578125" style="1" customWidth="1"/>
    <col min="4852" max="4852" width="7.7109375" style="1" customWidth="1"/>
    <col min="4853" max="4853" width="10.5703125" style="1" customWidth="1"/>
    <col min="4854" max="4854" width="59" style="1" customWidth="1"/>
    <col min="4855" max="4856" width="0" style="1" hidden="1" customWidth="1"/>
    <col min="4857" max="4859" width="27.85546875" style="1" customWidth="1"/>
    <col min="4860" max="4862" width="6.140625" style="1" customWidth="1"/>
    <col min="4863" max="4863" width="9.140625" style="1" customWidth="1"/>
    <col min="4864" max="4864" width="33.28515625" style="1" customWidth="1"/>
    <col min="4865" max="4865" width="23.7109375" style="1" bestFit="1" customWidth="1"/>
    <col min="4866" max="4866" width="26.42578125" style="1" bestFit="1" customWidth="1"/>
    <col min="4867" max="4867" width="24.7109375" style="1" bestFit="1" customWidth="1"/>
    <col min="4868" max="4868" width="20.7109375" style="1" bestFit="1" customWidth="1"/>
    <col min="4869" max="5106" width="9.140625" style="1"/>
    <col min="5107" max="5107" width="10.42578125" style="1" customWidth="1"/>
    <col min="5108" max="5108" width="7.7109375" style="1" customWidth="1"/>
    <col min="5109" max="5109" width="10.5703125" style="1" customWidth="1"/>
    <col min="5110" max="5110" width="59" style="1" customWidth="1"/>
    <col min="5111" max="5112" width="0" style="1" hidden="1" customWidth="1"/>
    <col min="5113" max="5115" width="27.85546875" style="1" customWidth="1"/>
    <col min="5116" max="5118" width="6.140625" style="1" customWidth="1"/>
    <col min="5119" max="5119" width="9.140625" style="1" customWidth="1"/>
    <col min="5120" max="5120" width="33.28515625" style="1" customWidth="1"/>
    <col min="5121" max="5121" width="23.7109375" style="1" bestFit="1" customWidth="1"/>
    <col min="5122" max="5122" width="26.42578125" style="1" bestFit="1" customWidth="1"/>
    <col min="5123" max="5123" width="24.7109375" style="1" bestFit="1" customWidth="1"/>
    <col min="5124" max="5124" width="20.7109375" style="1" bestFit="1" customWidth="1"/>
    <col min="5125" max="5362" width="9.140625" style="1"/>
    <col min="5363" max="5363" width="10.42578125" style="1" customWidth="1"/>
    <col min="5364" max="5364" width="7.7109375" style="1" customWidth="1"/>
    <col min="5365" max="5365" width="10.5703125" style="1" customWidth="1"/>
    <col min="5366" max="5366" width="59" style="1" customWidth="1"/>
    <col min="5367" max="5368" width="0" style="1" hidden="1" customWidth="1"/>
    <col min="5369" max="5371" width="27.85546875" style="1" customWidth="1"/>
    <col min="5372" max="5374" width="6.140625" style="1" customWidth="1"/>
    <col min="5375" max="5375" width="9.140625" style="1" customWidth="1"/>
    <col min="5376" max="5376" width="33.28515625" style="1" customWidth="1"/>
    <col min="5377" max="5377" width="23.7109375" style="1" bestFit="1" customWidth="1"/>
    <col min="5378" max="5378" width="26.42578125" style="1" bestFit="1" customWidth="1"/>
    <col min="5379" max="5379" width="24.7109375" style="1" bestFit="1" customWidth="1"/>
    <col min="5380" max="5380" width="20.7109375" style="1" bestFit="1" customWidth="1"/>
    <col min="5381" max="5618" width="9.140625" style="1"/>
    <col min="5619" max="5619" width="10.42578125" style="1" customWidth="1"/>
    <col min="5620" max="5620" width="7.7109375" style="1" customWidth="1"/>
    <col min="5621" max="5621" width="10.5703125" style="1" customWidth="1"/>
    <col min="5622" max="5622" width="59" style="1" customWidth="1"/>
    <col min="5623" max="5624" width="0" style="1" hidden="1" customWidth="1"/>
    <col min="5625" max="5627" width="27.85546875" style="1" customWidth="1"/>
    <col min="5628" max="5630" width="6.140625" style="1" customWidth="1"/>
    <col min="5631" max="5631" width="9.140625" style="1" customWidth="1"/>
    <col min="5632" max="5632" width="33.28515625" style="1" customWidth="1"/>
    <col min="5633" max="5633" width="23.7109375" style="1" bestFit="1" customWidth="1"/>
    <col min="5634" max="5634" width="26.42578125" style="1" bestFit="1" customWidth="1"/>
    <col min="5635" max="5635" width="24.7109375" style="1" bestFit="1" customWidth="1"/>
    <col min="5636" max="5636" width="20.7109375" style="1" bestFit="1" customWidth="1"/>
    <col min="5637" max="5874" width="9.140625" style="1"/>
    <col min="5875" max="5875" width="10.42578125" style="1" customWidth="1"/>
    <col min="5876" max="5876" width="7.7109375" style="1" customWidth="1"/>
    <col min="5877" max="5877" width="10.5703125" style="1" customWidth="1"/>
    <col min="5878" max="5878" width="59" style="1" customWidth="1"/>
    <col min="5879" max="5880" width="0" style="1" hidden="1" customWidth="1"/>
    <col min="5881" max="5883" width="27.85546875" style="1" customWidth="1"/>
    <col min="5884" max="5886" width="6.140625" style="1" customWidth="1"/>
    <col min="5887" max="5887" width="9.140625" style="1" customWidth="1"/>
    <col min="5888" max="5888" width="33.28515625" style="1" customWidth="1"/>
    <col min="5889" max="5889" width="23.7109375" style="1" bestFit="1" customWidth="1"/>
    <col min="5890" max="5890" width="26.42578125" style="1" bestFit="1" customWidth="1"/>
    <col min="5891" max="5891" width="24.7109375" style="1" bestFit="1" customWidth="1"/>
    <col min="5892" max="5892" width="20.7109375" style="1" bestFit="1" customWidth="1"/>
    <col min="5893" max="6130" width="9.140625" style="1"/>
    <col min="6131" max="6131" width="10.42578125" style="1" customWidth="1"/>
    <col min="6132" max="6132" width="7.7109375" style="1" customWidth="1"/>
    <col min="6133" max="6133" width="10.5703125" style="1" customWidth="1"/>
    <col min="6134" max="6134" width="59" style="1" customWidth="1"/>
    <col min="6135" max="6136" width="0" style="1" hidden="1" customWidth="1"/>
    <col min="6137" max="6139" width="27.85546875" style="1" customWidth="1"/>
    <col min="6140" max="6142" width="6.140625" style="1" customWidth="1"/>
    <col min="6143" max="6143" width="9.140625" style="1" customWidth="1"/>
    <col min="6144" max="6144" width="33.28515625" style="1" customWidth="1"/>
    <col min="6145" max="6145" width="23.7109375" style="1" bestFit="1" customWidth="1"/>
    <col min="6146" max="6146" width="26.42578125" style="1" bestFit="1" customWidth="1"/>
    <col min="6147" max="6147" width="24.7109375" style="1" bestFit="1" customWidth="1"/>
    <col min="6148" max="6148" width="20.7109375" style="1" bestFit="1" customWidth="1"/>
    <col min="6149" max="6386" width="9.140625" style="1"/>
    <col min="6387" max="6387" width="10.42578125" style="1" customWidth="1"/>
    <col min="6388" max="6388" width="7.7109375" style="1" customWidth="1"/>
    <col min="6389" max="6389" width="10.5703125" style="1" customWidth="1"/>
    <col min="6390" max="6390" width="59" style="1" customWidth="1"/>
    <col min="6391" max="6392" width="0" style="1" hidden="1" customWidth="1"/>
    <col min="6393" max="6395" width="27.85546875" style="1" customWidth="1"/>
    <col min="6396" max="6398" width="6.140625" style="1" customWidth="1"/>
    <col min="6399" max="6399" width="9.140625" style="1" customWidth="1"/>
    <col min="6400" max="6400" width="33.28515625" style="1" customWidth="1"/>
    <col min="6401" max="6401" width="23.7109375" style="1" bestFit="1" customWidth="1"/>
    <col min="6402" max="6402" width="26.42578125" style="1" bestFit="1" customWidth="1"/>
    <col min="6403" max="6403" width="24.7109375" style="1" bestFit="1" customWidth="1"/>
    <col min="6404" max="6404" width="20.7109375" style="1" bestFit="1" customWidth="1"/>
    <col min="6405" max="6642" width="9.140625" style="1"/>
    <col min="6643" max="6643" width="10.42578125" style="1" customWidth="1"/>
    <col min="6644" max="6644" width="7.7109375" style="1" customWidth="1"/>
    <col min="6645" max="6645" width="10.5703125" style="1" customWidth="1"/>
    <col min="6646" max="6646" width="59" style="1" customWidth="1"/>
    <col min="6647" max="6648" width="0" style="1" hidden="1" customWidth="1"/>
    <col min="6649" max="6651" width="27.85546875" style="1" customWidth="1"/>
    <col min="6652" max="6654" width="6.140625" style="1" customWidth="1"/>
    <col min="6655" max="6655" width="9.140625" style="1" customWidth="1"/>
    <col min="6656" max="6656" width="33.28515625" style="1" customWidth="1"/>
    <col min="6657" max="6657" width="23.7109375" style="1" bestFit="1" customWidth="1"/>
    <col min="6658" max="6658" width="26.42578125" style="1" bestFit="1" customWidth="1"/>
    <col min="6659" max="6659" width="24.7109375" style="1" bestFit="1" customWidth="1"/>
    <col min="6660" max="6660" width="20.7109375" style="1" bestFit="1" customWidth="1"/>
    <col min="6661" max="6898" width="9.140625" style="1"/>
    <col min="6899" max="6899" width="10.42578125" style="1" customWidth="1"/>
    <col min="6900" max="6900" width="7.7109375" style="1" customWidth="1"/>
    <col min="6901" max="6901" width="10.5703125" style="1" customWidth="1"/>
    <col min="6902" max="6902" width="59" style="1" customWidth="1"/>
    <col min="6903" max="6904" width="0" style="1" hidden="1" customWidth="1"/>
    <col min="6905" max="6907" width="27.85546875" style="1" customWidth="1"/>
    <col min="6908" max="6910" width="6.140625" style="1" customWidth="1"/>
    <col min="6911" max="6911" width="9.140625" style="1" customWidth="1"/>
    <col min="6912" max="6912" width="33.28515625" style="1" customWidth="1"/>
    <col min="6913" max="6913" width="23.7109375" style="1" bestFit="1" customWidth="1"/>
    <col min="6914" max="6914" width="26.42578125" style="1" bestFit="1" customWidth="1"/>
    <col min="6915" max="6915" width="24.7109375" style="1" bestFit="1" customWidth="1"/>
    <col min="6916" max="6916" width="20.7109375" style="1" bestFit="1" customWidth="1"/>
    <col min="6917" max="7154" width="9.140625" style="1"/>
    <col min="7155" max="7155" width="10.42578125" style="1" customWidth="1"/>
    <col min="7156" max="7156" width="7.7109375" style="1" customWidth="1"/>
    <col min="7157" max="7157" width="10.5703125" style="1" customWidth="1"/>
    <col min="7158" max="7158" width="59" style="1" customWidth="1"/>
    <col min="7159" max="7160" width="0" style="1" hidden="1" customWidth="1"/>
    <col min="7161" max="7163" width="27.85546875" style="1" customWidth="1"/>
    <col min="7164" max="7166" width="6.140625" style="1" customWidth="1"/>
    <col min="7167" max="7167" width="9.140625" style="1" customWidth="1"/>
    <col min="7168" max="7168" width="33.28515625" style="1" customWidth="1"/>
    <col min="7169" max="7169" width="23.7109375" style="1" bestFit="1" customWidth="1"/>
    <col min="7170" max="7170" width="26.42578125" style="1" bestFit="1" customWidth="1"/>
    <col min="7171" max="7171" width="24.7109375" style="1" bestFit="1" customWidth="1"/>
    <col min="7172" max="7172" width="20.7109375" style="1" bestFit="1" customWidth="1"/>
    <col min="7173" max="7410" width="9.140625" style="1"/>
    <col min="7411" max="7411" width="10.42578125" style="1" customWidth="1"/>
    <col min="7412" max="7412" width="7.7109375" style="1" customWidth="1"/>
    <col min="7413" max="7413" width="10.5703125" style="1" customWidth="1"/>
    <col min="7414" max="7414" width="59" style="1" customWidth="1"/>
    <col min="7415" max="7416" width="0" style="1" hidden="1" customWidth="1"/>
    <col min="7417" max="7419" width="27.85546875" style="1" customWidth="1"/>
    <col min="7420" max="7422" width="6.140625" style="1" customWidth="1"/>
    <col min="7423" max="7423" width="9.140625" style="1" customWidth="1"/>
    <col min="7424" max="7424" width="33.28515625" style="1" customWidth="1"/>
    <col min="7425" max="7425" width="23.7109375" style="1" bestFit="1" customWidth="1"/>
    <col min="7426" max="7426" width="26.42578125" style="1" bestFit="1" customWidth="1"/>
    <col min="7427" max="7427" width="24.7109375" style="1" bestFit="1" customWidth="1"/>
    <col min="7428" max="7428" width="20.7109375" style="1" bestFit="1" customWidth="1"/>
    <col min="7429" max="7666" width="9.140625" style="1"/>
    <col min="7667" max="7667" width="10.42578125" style="1" customWidth="1"/>
    <col min="7668" max="7668" width="7.7109375" style="1" customWidth="1"/>
    <col min="7669" max="7669" width="10.5703125" style="1" customWidth="1"/>
    <col min="7670" max="7670" width="59" style="1" customWidth="1"/>
    <col min="7671" max="7672" width="0" style="1" hidden="1" customWidth="1"/>
    <col min="7673" max="7675" width="27.85546875" style="1" customWidth="1"/>
    <col min="7676" max="7678" width="6.140625" style="1" customWidth="1"/>
    <col min="7679" max="7679" width="9.140625" style="1" customWidth="1"/>
    <col min="7680" max="7680" width="33.28515625" style="1" customWidth="1"/>
    <col min="7681" max="7681" width="23.7109375" style="1" bestFit="1" customWidth="1"/>
    <col min="7682" max="7682" width="26.42578125" style="1" bestFit="1" customWidth="1"/>
    <col min="7683" max="7683" width="24.7109375" style="1" bestFit="1" customWidth="1"/>
    <col min="7684" max="7684" width="20.7109375" style="1" bestFit="1" customWidth="1"/>
    <col min="7685" max="7922" width="9.140625" style="1"/>
    <col min="7923" max="7923" width="10.42578125" style="1" customWidth="1"/>
    <col min="7924" max="7924" width="7.7109375" style="1" customWidth="1"/>
    <col min="7925" max="7925" width="10.5703125" style="1" customWidth="1"/>
    <col min="7926" max="7926" width="59" style="1" customWidth="1"/>
    <col min="7927" max="7928" width="0" style="1" hidden="1" customWidth="1"/>
    <col min="7929" max="7931" width="27.85546875" style="1" customWidth="1"/>
    <col min="7932" max="7934" width="6.140625" style="1" customWidth="1"/>
    <col min="7935" max="7935" width="9.140625" style="1" customWidth="1"/>
    <col min="7936" max="7936" width="33.28515625" style="1" customWidth="1"/>
    <col min="7937" max="7937" width="23.7109375" style="1" bestFit="1" customWidth="1"/>
    <col min="7938" max="7938" width="26.42578125" style="1" bestFit="1" customWidth="1"/>
    <col min="7939" max="7939" width="24.7109375" style="1" bestFit="1" customWidth="1"/>
    <col min="7940" max="7940" width="20.7109375" style="1" bestFit="1" customWidth="1"/>
    <col min="7941" max="8178" width="9.140625" style="1"/>
    <col min="8179" max="8179" width="10.42578125" style="1" customWidth="1"/>
    <col min="8180" max="8180" width="7.7109375" style="1" customWidth="1"/>
    <col min="8181" max="8181" width="10.5703125" style="1" customWidth="1"/>
    <col min="8182" max="8182" width="59" style="1" customWidth="1"/>
    <col min="8183" max="8184" width="0" style="1" hidden="1" customWidth="1"/>
    <col min="8185" max="8187" width="27.85546875" style="1" customWidth="1"/>
    <col min="8188" max="8190" width="6.140625" style="1" customWidth="1"/>
    <col min="8191" max="8191" width="9.140625" style="1" customWidth="1"/>
    <col min="8192" max="8192" width="33.28515625" style="1" customWidth="1"/>
    <col min="8193" max="8193" width="23.7109375" style="1" bestFit="1" customWidth="1"/>
    <col min="8194" max="8194" width="26.42578125" style="1" bestFit="1" customWidth="1"/>
    <col min="8195" max="8195" width="24.7109375" style="1" bestFit="1" customWidth="1"/>
    <col min="8196" max="8196" width="20.7109375" style="1" bestFit="1" customWidth="1"/>
    <col min="8197" max="8434" width="9.140625" style="1"/>
    <col min="8435" max="8435" width="10.42578125" style="1" customWidth="1"/>
    <col min="8436" max="8436" width="7.7109375" style="1" customWidth="1"/>
    <col min="8437" max="8437" width="10.5703125" style="1" customWidth="1"/>
    <col min="8438" max="8438" width="59" style="1" customWidth="1"/>
    <col min="8439" max="8440" width="0" style="1" hidden="1" customWidth="1"/>
    <col min="8441" max="8443" width="27.85546875" style="1" customWidth="1"/>
    <col min="8444" max="8446" width="6.140625" style="1" customWidth="1"/>
    <col min="8447" max="8447" width="9.140625" style="1" customWidth="1"/>
    <col min="8448" max="8448" width="33.28515625" style="1" customWidth="1"/>
    <col min="8449" max="8449" width="23.7109375" style="1" bestFit="1" customWidth="1"/>
    <col min="8450" max="8450" width="26.42578125" style="1" bestFit="1" customWidth="1"/>
    <col min="8451" max="8451" width="24.7109375" style="1" bestFit="1" customWidth="1"/>
    <col min="8452" max="8452" width="20.7109375" style="1" bestFit="1" customWidth="1"/>
    <col min="8453" max="8690" width="9.140625" style="1"/>
    <col min="8691" max="8691" width="10.42578125" style="1" customWidth="1"/>
    <col min="8692" max="8692" width="7.7109375" style="1" customWidth="1"/>
    <col min="8693" max="8693" width="10.5703125" style="1" customWidth="1"/>
    <col min="8694" max="8694" width="59" style="1" customWidth="1"/>
    <col min="8695" max="8696" width="0" style="1" hidden="1" customWidth="1"/>
    <col min="8697" max="8699" width="27.85546875" style="1" customWidth="1"/>
    <col min="8700" max="8702" width="6.140625" style="1" customWidth="1"/>
    <col min="8703" max="8703" width="9.140625" style="1" customWidth="1"/>
    <col min="8704" max="8704" width="33.28515625" style="1" customWidth="1"/>
    <col min="8705" max="8705" width="23.7109375" style="1" bestFit="1" customWidth="1"/>
    <col min="8706" max="8706" width="26.42578125" style="1" bestFit="1" customWidth="1"/>
    <col min="8707" max="8707" width="24.7109375" style="1" bestFit="1" customWidth="1"/>
    <col min="8708" max="8708" width="20.7109375" style="1" bestFit="1" customWidth="1"/>
    <col min="8709" max="8946" width="9.140625" style="1"/>
    <col min="8947" max="8947" width="10.42578125" style="1" customWidth="1"/>
    <col min="8948" max="8948" width="7.7109375" style="1" customWidth="1"/>
    <col min="8949" max="8949" width="10.5703125" style="1" customWidth="1"/>
    <col min="8950" max="8950" width="59" style="1" customWidth="1"/>
    <col min="8951" max="8952" width="0" style="1" hidden="1" customWidth="1"/>
    <col min="8953" max="8955" width="27.85546875" style="1" customWidth="1"/>
    <col min="8956" max="8958" width="6.140625" style="1" customWidth="1"/>
    <col min="8959" max="8959" width="9.140625" style="1" customWidth="1"/>
    <col min="8960" max="8960" width="33.28515625" style="1" customWidth="1"/>
    <col min="8961" max="8961" width="23.7109375" style="1" bestFit="1" customWidth="1"/>
    <col min="8962" max="8962" width="26.42578125" style="1" bestFit="1" customWidth="1"/>
    <col min="8963" max="8963" width="24.7109375" style="1" bestFit="1" customWidth="1"/>
    <col min="8964" max="8964" width="20.7109375" style="1" bestFit="1" customWidth="1"/>
    <col min="8965" max="9202" width="9.140625" style="1"/>
    <col min="9203" max="9203" width="10.42578125" style="1" customWidth="1"/>
    <col min="9204" max="9204" width="7.7109375" style="1" customWidth="1"/>
    <col min="9205" max="9205" width="10.5703125" style="1" customWidth="1"/>
    <col min="9206" max="9206" width="59" style="1" customWidth="1"/>
    <col min="9207" max="9208" width="0" style="1" hidden="1" customWidth="1"/>
    <col min="9209" max="9211" width="27.85546875" style="1" customWidth="1"/>
    <col min="9212" max="9214" width="6.140625" style="1" customWidth="1"/>
    <col min="9215" max="9215" width="9.140625" style="1" customWidth="1"/>
    <col min="9216" max="9216" width="33.28515625" style="1" customWidth="1"/>
    <col min="9217" max="9217" width="23.7109375" style="1" bestFit="1" customWidth="1"/>
    <col min="9218" max="9218" width="26.42578125" style="1" bestFit="1" customWidth="1"/>
    <col min="9219" max="9219" width="24.7109375" style="1" bestFit="1" customWidth="1"/>
    <col min="9220" max="9220" width="20.7109375" style="1" bestFit="1" customWidth="1"/>
    <col min="9221" max="9458" width="9.140625" style="1"/>
    <col min="9459" max="9459" width="10.42578125" style="1" customWidth="1"/>
    <col min="9460" max="9460" width="7.7109375" style="1" customWidth="1"/>
    <col min="9461" max="9461" width="10.5703125" style="1" customWidth="1"/>
    <col min="9462" max="9462" width="59" style="1" customWidth="1"/>
    <col min="9463" max="9464" width="0" style="1" hidden="1" customWidth="1"/>
    <col min="9465" max="9467" width="27.85546875" style="1" customWidth="1"/>
    <col min="9468" max="9470" width="6.140625" style="1" customWidth="1"/>
    <col min="9471" max="9471" width="9.140625" style="1" customWidth="1"/>
    <col min="9472" max="9472" width="33.28515625" style="1" customWidth="1"/>
    <col min="9473" max="9473" width="23.7109375" style="1" bestFit="1" customWidth="1"/>
    <col min="9474" max="9474" width="26.42578125" style="1" bestFit="1" customWidth="1"/>
    <col min="9475" max="9475" width="24.7109375" style="1" bestFit="1" customWidth="1"/>
    <col min="9476" max="9476" width="20.7109375" style="1" bestFit="1" customWidth="1"/>
    <col min="9477" max="9714" width="9.140625" style="1"/>
    <col min="9715" max="9715" width="10.42578125" style="1" customWidth="1"/>
    <col min="9716" max="9716" width="7.7109375" style="1" customWidth="1"/>
    <col min="9717" max="9717" width="10.5703125" style="1" customWidth="1"/>
    <col min="9718" max="9718" width="59" style="1" customWidth="1"/>
    <col min="9719" max="9720" width="0" style="1" hidden="1" customWidth="1"/>
    <col min="9721" max="9723" width="27.85546875" style="1" customWidth="1"/>
    <col min="9724" max="9726" width="6.140625" style="1" customWidth="1"/>
    <col min="9727" max="9727" width="9.140625" style="1" customWidth="1"/>
    <col min="9728" max="9728" width="33.28515625" style="1" customWidth="1"/>
    <col min="9729" max="9729" width="23.7109375" style="1" bestFit="1" customWidth="1"/>
    <col min="9730" max="9730" width="26.42578125" style="1" bestFit="1" customWidth="1"/>
    <col min="9731" max="9731" width="24.7109375" style="1" bestFit="1" customWidth="1"/>
    <col min="9732" max="9732" width="20.7109375" style="1" bestFit="1" customWidth="1"/>
    <col min="9733" max="9970" width="9.140625" style="1"/>
    <col min="9971" max="9971" width="10.42578125" style="1" customWidth="1"/>
    <col min="9972" max="9972" width="7.7109375" style="1" customWidth="1"/>
    <col min="9973" max="9973" width="10.5703125" style="1" customWidth="1"/>
    <col min="9974" max="9974" width="59" style="1" customWidth="1"/>
    <col min="9975" max="9976" width="0" style="1" hidden="1" customWidth="1"/>
    <col min="9977" max="9979" width="27.85546875" style="1" customWidth="1"/>
    <col min="9980" max="9982" width="6.140625" style="1" customWidth="1"/>
    <col min="9983" max="9983" width="9.140625" style="1" customWidth="1"/>
    <col min="9984" max="9984" width="33.28515625" style="1" customWidth="1"/>
    <col min="9985" max="9985" width="23.7109375" style="1" bestFit="1" customWidth="1"/>
    <col min="9986" max="9986" width="26.42578125" style="1" bestFit="1" customWidth="1"/>
    <col min="9987" max="9987" width="24.7109375" style="1" bestFit="1" customWidth="1"/>
    <col min="9988" max="9988" width="20.7109375" style="1" bestFit="1" customWidth="1"/>
    <col min="9989" max="10226" width="9.140625" style="1"/>
    <col min="10227" max="10227" width="10.42578125" style="1" customWidth="1"/>
    <col min="10228" max="10228" width="7.7109375" style="1" customWidth="1"/>
    <col min="10229" max="10229" width="10.5703125" style="1" customWidth="1"/>
    <col min="10230" max="10230" width="59" style="1" customWidth="1"/>
    <col min="10231" max="10232" width="0" style="1" hidden="1" customWidth="1"/>
    <col min="10233" max="10235" width="27.85546875" style="1" customWidth="1"/>
    <col min="10236" max="10238" width="6.140625" style="1" customWidth="1"/>
    <col min="10239" max="10239" width="9.140625" style="1" customWidth="1"/>
    <col min="10240" max="10240" width="33.28515625" style="1" customWidth="1"/>
    <col min="10241" max="10241" width="23.7109375" style="1" bestFit="1" customWidth="1"/>
    <col min="10242" max="10242" width="26.42578125" style="1" bestFit="1" customWidth="1"/>
    <col min="10243" max="10243" width="24.7109375" style="1" bestFit="1" customWidth="1"/>
    <col min="10244" max="10244" width="20.7109375" style="1" bestFit="1" customWidth="1"/>
    <col min="10245" max="10482" width="9.140625" style="1"/>
    <col min="10483" max="10483" width="10.42578125" style="1" customWidth="1"/>
    <col min="10484" max="10484" width="7.7109375" style="1" customWidth="1"/>
    <col min="10485" max="10485" width="10.5703125" style="1" customWidth="1"/>
    <col min="10486" max="10486" width="59" style="1" customWidth="1"/>
    <col min="10487" max="10488" width="0" style="1" hidden="1" customWidth="1"/>
    <col min="10489" max="10491" width="27.85546875" style="1" customWidth="1"/>
    <col min="10492" max="10494" width="6.140625" style="1" customWidth="1"/>
    <col min="10495" max="10495" width="9.140625" style="1" customWidth="1"/>
    <col min="10496" max="10496" width="33.28515625" style="1" customWidth="1"/>
    <col min="10497" max="10497" width="23.7109375" style="1" bestFit="1" customWidth="1"/>
    <col min="10498" max="10498" width="26.42578125" style="1" bestFit="1" customWidth="1"/>
    <col min="10499" max="10499" width="24.7109375" style="1" bestFit="1" customWidth="1"/>
    <col min="10500" max="10500" width="20.7109375" style="1" bestFit="1" customWidth="1"/>
    <col min="10501" max="10738" width="9.140625" style="1"/>
    <col min="10739" max="10739" width="10.42578125" style="1" customWidth="1"/>
    <col min="10740" max="10740" width="7.7109375" style="1" customWidth="1"/>
    <col min="10741" max="10741" width="10.5703125" style="1" customWidth="1"/>
    <col min="10742" max="10742" width="59" style="1" customWidth="1"/>
    <col min="10743" max="10744" width="0" style="1" hidden="1" customWidth="1"/>
    <col min="10745" max="10747" width="27.85546875" style="1" customWidth="1"/>
    <col min="10748" max="10750" width="6.140625" style="1" customWidth="1"/>
    <col min="10751" max="10751" width="9.140625" style="1" customWidth="1"/>
    <col min="10752" max="10752" width="33.28515625" style="1" customWidth="1"/>
    <col min="10753" max="10753" width="23.7109375" style="1" bestFit="1" customWidth="1"/>
    <col min="10754" max="10754" width="26.42578125" style="1" bestFit="1" customWidth="1"/>
    <col min="10755" max="10755" width="24.7109375" style="1" bestFit="1" customWidth="1"/>
    <col min="10756" max="10756" width="20.7109375" style="1" bestFit="1" customWidth="1"/>
    <col min="10757" max="10994" width="9.140625" style="1"/>
    <col min="10995" max="10995" width="10.42578125" style="1" customWidth="1"/>
    <col min="10996" max="10996" width="7.7109375" style="1" customWidth="1"/>
    <col min="10997" max="10997" width="10.5703125" style="1" customWidth="1"/>
    <col min="10998" max="10998" width="59" style="1" customWidth="1"/>
    <col min="10999" max="11000" width="0" style="1" hidden="1" customWidth="1"/>
    <col min="11001" max="11003" width="27.85546875" style="1" customWidth="1"/>
    <col min="11004" max="11006" width="6.140625" style="1" customWidth="1"/>
    <col min="11007" max="11007" width="9.140625" style="1" customWidth="1"/>
    <col min="11008" max="11008" width="33.28515625" style="1" customWidth="1"/>
    <col min="11009" max="11009" width="23.7109375" style="1" bestFit="1" customWidth="1"/>
    <col min="11010" max="11010" width="26.42578125" style="1" bestFit="1" customWidth="1"/>
    <col min="11011" max="11011" width="24.7109375" style="1" bestFit="1" customWidth="1"/>
    <col min="11012" max="11012" width="20.7109375" style="1" bestFit="1" customWidth="1"/>
    <col min="11013" max="11250" width="9.140625" style="1"/>
    <col min="11251" max="11251" width="10.42578125" style="1" customWidth="1"/>
    <col min="11252" max="11252" width="7.7109375" style="1" customWidth="1"/>
    <col min="11253" max="11253" width="10.5703125" style="1" customWidth="1"/>
    <col min="11254" max="11254" width="59" style="1" customWidth="1"/>
    <col min="11255" max="11256" width="0" style="1" hidden="1" customWidth="1"/>
    <col min="11257" max="11259" width="27.85546875" style="1" customWidth="1"/>
    <col min="11260" max="11262" width="6.140625" style="1" customWidth="1"/>
    <col min="11263" max="11263" width="9.140625" style="1" customWidth="1"/>
    <col min="11264" max="11264" width="33.28515625" style="1" customWidth="1"/>
    <col min="11265" max="11265" width="23.7109375" style="1" bestFit="1" customWidth="1"/>
    <col min="11266" max="11266" width="26.42578125" style="1" bestFit="1" customWidth="1"/>
    <col min="11267" max="11267" width="24.7109375" style="1" bestFit="1" customWidth="1"/>
    <col min="11268" max="11268" width="20.7109375" style="1" bestFit="1" customWidth="1"/>
    <col min="11269" max="11506" width="9.140625" style="1"/>
    <col min="11507" max="11507" width="10.42578125" style="1" customWidth="1"/>
    <col min="11508" max="11508" width="7.7109375" style="1" customWidth="1"/>
    <col min="11509" max="11509" width="10.5703125" style="1" customWidth="1"/>
    <col min="11510" max="11510" width="59" style="1" customWidth="1"/>
    <col min="11511" max="11512" width="0" style="1" hidden="1" customWidth="1"/>
    <col min="11513" max="11515" width="27.85546875" style="1" customWidth="1"/>
    <col min="11516" max="11518" width="6.140625" style="1" customWidth="1"/>
    <col min="11519" max="11519" width="9.140625" style="1" customWidth="1"/>
    <col min="11520" max="11520" width="33.28515625" style="1" customWidth="1"/>
    <col min="11521" max="11521" width="23.7109375" style="1" bestFit="1" customWidth="1"/>
    <col min="11522" max="11522" width="26.42578125" style="1" bestFit="1" customWidth="1"/>
    <col min="11523" max="11523" width="24.7109375" style="1" bestFit="1" customWidth="1"/>
    <col min="11524" max="11524" width="20.7109375" style="1" bestFit="1" customWidth="1"/>
    <col min="11525" max="11762" width="9.140625" style="1"/>
    <col min="11763" max="11763" width="10.42578125" style="1" customWidth="1"/>
    <col min="11764" max="11764" width="7.7109375" style="1" customWidth="1"/>
    <col min="11765" max="11765" width="10.5703125" style="1" customWidth="1"/>
    <col min="11766" max="11766" width="59" style="1" customWidth="1"/>
    <col min="11767" max="11768" width="0" style="1" hidden="1" customWidth="1"/>
    <col min="11769" max="11771" width="27.85546875" style="1" customWidth="1"/>
    <col min="11772" max="11774" width="6.140625" style="1" customWidth="1"/>
    <col min="11775" max="11775" width="9.140625" style="1" customWidth="1"/>
    <col min="11776" max="11776" width="33.28515625" style="1" customWidth="1"/>
    <col min="11777" max="11777" width="23.7109375" style="1" bestFit="1" customWidth="1"/>
    <col min="11778" max="11778" width="26.42578125" style="1" bestFit="1" customWidth="1"/>
    <col min="11779" max="11779" width="24.7109375" style="1" bestFit="1" customWidth="1"/>
    <col min="11780" max="11780" width="20.7109375" style="1" bestFit="1" customWidth="1"/>
    <col min="11781" max="12018" width="9.140625" style="1"/>
    <col min="12019" max="12019" width="10.42578125" style="1" customWidth="1"/>
    <col min="12020" max="12020" width="7.7109375" style="1" customWidth="1"/>
    <col min="12021" max="12021" width="10.5703125" style="1" customWidth="1"/>
    <col min="12022" max="12022" width="59" style="1" customWidth="1"/>
    <col min="12023" max="12024" width="0" style="1" hidden="1" customWidth="1"/>
    <col min="12025" max="12027" width="27.85546875" style="1" customWidth="1"/>
    <col min="12028" max="12030" width="6.140625" style="1" customWidth="1"/>
    <col min="12031" max="12031" width="9.140625" style="1" customWidth="1"/>
    <col min="12032" max="12032" width="33.28515625" style="1" customWidth="1"/>
    <col min="12033" max="12033" width="23.7109375" style="1" bestFit="1" customWidth="1"/>
    <col min="12034" max="12034" width="26.42578125" style="1" bestFit="1" customWidth="1"/>
    <col min="12035" max="12035" width="24.7109375" style="1" bestFit="1" customWidth="1"/>
    <col min="12036" max="12036" width="20.7109375" style="1" bestFit="1" customWidth="1"/>
    <col min="12037" max="12274" width="9.140625" style="1"/>
    <col min="12275" max="12275" width="10.42578125" style="1" customWidth="1"/>
    <col min="12276" max="12276" width="7.7109375" style="1" customWidth="1"/>
    <col min="12277" max="12277" width="10.5703125" style="1" customWidth="1"/>
    <col min="12278" max="12278" width="59" style="1" customWidth="1"/>
    <col min="12279" max="12280" width="0" style="1" hidden="1" customWidth="1"/>
    <col min="12281" max="12283" width="27.85546875" style="1" customWidth="1"/>
    <col min="12284" max="12286" width="6.140625" style="1" customWidth="1"/>
    <col min="12287" max="12287" width="9.140625" style="1" customWidth="1"/>
    <col min="12288" max="12288" width="33.28515625" style="1" customWidth="1"/>
    <col min="12289" max="12289" width="23.7109375" style="1" bestFit="1" customWidth="1"/>
    <col min="12290" max="12290" width="26.42578125" style="1" bestFit="1" customWidth="1"/>
    <col min="12291" max="12291" width="24.7109375" style="1" bestFit="1" customWidth="1"/>
    <col min="12292" max="12292" width="20.7109375" style="1" bestFit="1" customWidth="1"/>
    <col min="12293" max="12530" width="9.140625" style="1"/>
    <col min="12531" max="12531" width="10.42578125" style="1" customWidth="1"/>
    <col min="12532" max="12532" width="7.7109375" style="1" customWidth="1"/>
    <col min="12533" max="12533" width="10.5703125" style="1" customWidth="1"/>
    <col min="12534" max="12534" width="59" style="1" customWidth="1"/>
    <col min="12535" max="12536" width="0" style="1" hidden="1" customWidth="1"/>
    <col min="12537" max="12539" width="27.85546875" style="1" customWidth="1"/>
    <col min="12540" max="12542" width="6.140625" style="1" customWidth="1"/>
    <col min="12543" max="12543" width="9.140625" style="1" customWidth="1"/>
    <col min="12544" max="12544" width="33.28515625" style="1" customWidth="1"/>
    <col min="12545" max="12545" width="23.7109375" style="1" bestFit="1" customWidth="1"/>
    <col min="12546" max="12546" width="26.42578125" style="1" bestFit="1" customWidth="1"/>
    <col min="12547" max="12547" width="24.7109375" style="1" bestFit="1" customWidth="1"/>
    <col min="12548" max="12548" width="20.7109375" style="1" bestFit="1" customWidth="1"/>
    <col min="12549" max="12786" width="9.140625" style="1"/>
    <col min="12787" max="12787" width="10.42578125" style="1" customWidth="1"/>
    <col min="12788" max="12788" width="7.7109375" style="1" customWidth="1"/>
    <col min="12789" max="12789" width="10.5703125" style="1" customWidth="1"/>
    <col min="12790" max="12790" width="59" style="1" customWidth="1"/>
    <col min="12791" max="12792" width="0" style="1" hidden="1" customWidth="1"/>
    <col min="12793" max="12795" width="27.85546875" style="1" customWidth="1"/>
    <col min="12796" max="12798" width="6.140625" style="1" customWidth="1"/>
    <col min="12799" max="12799" width="9.140625" style="1" customWidth="1"/>
    <col min="12800" max="12800" width="33.28515625" style="1" customWidth="1"/>
    <col min="12801" max="12801" width="23.7109375" style="1" bestFit="1" customWidth="1"/>
    <col min="12802" max="12802" width="26.42578125" style="1" bestFit="1" customWidth="1"/>
    <col min="12803" max="12803" width="24.7109375" style="1" bestFit="1" customWidth="1"/>
    <col min="12804" max="12804" width="20.7109375" style="1" bestFit="1" customWidth="1"/>
    <col min="12805" max="13042" width="9.140625" style="1"/>
    <col min="13043" max="13043" width="10.42578125" style="1" customWidth="1"/>
    <col min="13044" max="13044" width="7.7109375" style="1" customWidth="1"/>
    <col min="13045" max="13045" width="10.5703125" style="1" customWidth="1"/>
    <col min="13046" max="13046" width="59" style="1" customWidth="1"/>
    <col min="13047" max="13048" width="0" style="1" hidden="1" customWidth="1"/>
    <col min="13049" max="13051" width="27.85546875" style="1" customWidth="1"/>
    <col min="13052" max="13054" width="6.140625" style="1" customWidth="1"/>
    <col min="13055" max="13055" width="9.140625" style="1" customWidth="1"/>
    <col min="13056" max="13056" width="33.28515625" style="1" customWidth="1"/>
    <col min="13057" max="13057" width="23.7109375" style="1" bestFit="1" customWidth="1"/>
    <col min="13058" max="13058" width="26.42578125" style="1" bestFit="1" customWidth="1"/>
    <col min="13059" max="13059" width="24.7109375" style="1" bestFit="1" customWidth="1"/>
    <col min="13060" max="13060" width="20.7109375" style="1" bestFit="1" customWidth="1"/>
    <col min="13061" max="13298" width="9.140625" style="1"/>
    <col min="13299" max="13299" width="10.42578125" style="1" customWidth="1"/>
    <col min="13300" max="13300" width="7.7109375" style="1" customWidth="1"/>
    <col min="13301" max="13301" width="10.5703125" style="1" customWidth="1"/>
    <col min="13302" max="13302" width="59" style="1" customWidth="1"/>
    <col min="13303" max="13304" width="0" style="1" hidden="1" customWidth="1"/>
    <col min="13305" max="13307" width="27.85546875" style="1" customWidth="1"/>
    <col min="13308" max="13310" width="6.140625" style="1" customWidth="1"/>
    <col min="13311" max="13311" width="9.140625" style="1" customWidth="1"/>
    <col min="13312" max="13312" width="33.28515625" style="1" customWidth="1"/>
    <col min="13313" max="13313" width="23.7109375" style="1" bestFit="1" customWidth="1"/>
    <col min="13314" max="13314" width="26.42578125" style="1" bestFit="1" customWidth="1"/>
    <col min="13315" max="13315" width="24.7109375" style="1" bestFit="1" customWidth="1"/>
    <col min="13316" max="13316" width="20.7109375" style="1" bestFit="1" customWidth="1"/>
    <col min="13317" max="13554" width="9.140625" style="1"/>
    <col min="13555" max="13555" width="10.42578125" style="1" customWidth="1"/>
    <col min="13556" max="13556" width="7.7109375" style="1" customWidth="1"/>
    <col min="13557" max="13557" width="10.5703125" style="1" customWidth="1"/>
    <col min="13558" max="13558" width="59" style="1" customWidth="1"/>
    <col min="13559" max="13560" width="0" style="1" hidden="1" customWidth="1"/>
    <col min="13561" max="13563" width="27.85546875" style="1" customWidth="1"/>
    <col min="13564" max="13566" width="6.140625" style="1" customWidth="1"/>
    <col min="13567" max="13567" width="9.140625" style="1" customWidth="1"/>
    <col min="13568" max="13568" width="33.28515625" style="1" customWidth="1"/>
    <col min="13569" max="13569" width="23.7109375" style="1" bestFit="1" customWidth="1"/>
    <col min="13570" max="13570" width="26.42578125" style="1" bestFit="1" customWidth="1"/>
    <col min="13571" max="13571" width="24.7109375" style="1" bestFit="1" customWidth="1"/>
    <col min="13572" max="13572" width="20.7109375" style="1" bestFit="1" customWidth="1"/>
    <col min="13573" max="13810" width="9.140625" style="1"/>
    <col min="13811" max="13811" width="10.42578125" style="1" customWidth="1"/>
    <col min="13812" max="13812" width="7.7109375" style="1" customWidth="1"/>
    <col min="13813" max="13813" width="10.5703125" style="1" customWidth="1"/>
    <col min="13814" max="13814" width="59" style="1" customWidth="1"/>
    <col min="13815" max="13816" width="0" style="1" hidden="1" customWidth="1"/>
    <col min="13817" max="13819" width="27.85546875" style="1" customWidth="1"/>
    <col min="13820" max="13822" width="6.140625" style="1" customWidth="1"/>
    <col min="13823" max="13823" width="9.140625" style="1" customWidth="1"/>
    <col min="13824" max="13824" width="33.28515625" style="1" customWidth="1"/>
    <col min="13825" max="13825" width="23.7109375" style="1" bestFit="1" customWidth="1"/>
    <col min="13826" max="13826" width="26.42578125" style="1" bestFit="1" customWidth="1"/>
    <col min="13827" max="13827" width="24.7109375" style="1" bestFit="1" customWidth="1"/>
    <col min="13828" max="13828" width="20.7109375" style="1" bestFit="1" customWidth="1"/>
    <col min="13829" max="14066" width="9.140625" style="1"/>
    <col min="14067" max="14067" width="10.42578125" style="1" customWidth="1"/>
    <col min="14068" max="14068" width="7.7109375" style="1" customWidth="1"/>
    <col min="14069" max="14069" width="10.5703125" style="1" customWidth="1"/>
    <col min="14070" max="14070" width="59" style="1" customWidth="1"/>
    <col min="14071" max="14072" width="0" style="1" hidden="1" customWidth="1"/>
    <col min="14073" max="14075" width="27.85546875" style="1" customWidth="1"/>
    <col min="14076" max="14078" width="6.140625" style="1" customWidth="1"/>
    <col min="14079" max="14079" width="9.140625" style="1" customWidth="1"/>
    <col min="14080" max="14080" width="33.28515625" style="1" customWidth="1"/>
    <col min="14081" max="14081" width="23.7109375" style="1" bestFit="1" customWidth="1"/>
    <col min="14082" max="14082" width="26.42578125" style="1" bestFit="1" customWidth="1"/>
    <col min="14083" max="14083" width="24.7109375" style="1" bestFit="1" customWidth="1"/>
    <col min="14084" max="14084" width="20.7109375" style="1" bestFit="1" customWidth="1"/>
    <col min="14085" max="14322" width="9.140625" style="1"/>
    <col min="14323" max="14323" width="10.42578125" style="1" customWidth="1"/>
    <col min="14324" max="14324" width="7.7109375" style="1" customWidth="1"/>
    <col min="14325" max="14325" width="10.5703125" style="1" customWidth="1"/>
    <col min="14326" max="14326" width="59" style="1" customWidth="1"/>
    <col min="14327" max="14328" width="0" style="1" hidden="1" customWidth="1"/>
    <col min="14329" max="14331" width="27.85546875" style="1" customWidth="1"/>
    <col min="14332" max="14334" width="6.140625" style="1" customWidth="1"/>
    <col min="14335" max="14335" width="9.140625" style="1" customWidth="1"/>
    <col min="14336" max="14336" width="33.28515625" style="1" customWidth="1"/>
    <col min="14337" max="14337" width="23.7109375" style="1" bestFit="1" customWidth="1"/>
    <col min="14338" max="14338" width="26.42578125" style="1" bestFit="1" customWidth="1"/>
    <col min="14339" max="14339" width="24.7109375" style="1" bestFit="1" customWidth="1"/>
    <col min="14340" max="14340" width="20.7109375" style="1" bestFit="1" customWidth="1"/>
    <col min="14341" max="14578" width="9.140625" style="1"/>
    <col min="14579" max="14579" width="10.42578125" style="1" customWidth="1"/>
    <col min="14580" max="14580" width="7.7109375" style="1" customWidth="1"/>
    <col min="14581" max="14581" width="10.5703125" style="1" customWidth="1"/>
    <col min="14582" max="14582" width="59" style="1" customWidth="1"/>
    <col min="14583" max="14584" width="0" style="1" hidden="1" customWidth="1"/>
    <col min="14585" max="14587" width="27.85546875" style="1" customWidth="1"/>
    <col min="14588" max="14590" width="6.140625" style="1" customWidth="1"/>
    <col min="14591" max="14591" width="9.140625" style="1" customWidth="1"/>
    <col min="14592" max="14592" width="33.28515625" style="1" customWidth="1"/>
    <col min="14593" max="14593" width="23.7109375" style="1" bestFit="1" customWidth="1"/>
    <col min="14594" max="14594" width="26.42578125" style="1" bestFit="1" customWidth="1"/>
    <col min="14595" max="14595" width="24.7109375" style="1" bestFit="1" customWidth="1"/>
    <col min="14596" max="14596" width="20.7109375" style="1" bestFit="1" customWidth="1"/>
    <col min="14597" max="14834" width="9.140625" style="1"/>
    <col min="14835" max="14835" width="10.42578125" style="1" customWidth="1"/>
    <col min="14836" max="14836" width="7.7109375" style="1" customWidth="1"/>
    <col min="14837" max="14837" width="10.5703125" style="1" customWidth="1"/>
    <col min="14838" max="14838" width="59" style="1" customWidth="1"/>
    <col min="14839" max="14840" width="0" style="1" hidden="1" customWidth="1"/>
    <col min="14841" max="14843" width="27.85546875" style="1" customWidth="1"/>
    <col min="14844" max="14846" width="6.140625" style="1" customWidth="1"/>
    <col min="14847" max="14847" width="9.140625" style="1" customWidth="1"/>
    <col min="14848" max="14848" width="33.28515625" style="1" customWidth="1"/>
    <col min="14849" max="14849" width="23.7109375" style="1" bestFit="1" customWidth="1"/>
    <col min="14850" max="14850" width="26.42578125" style="1" bestFit="1" customWidth="1"/>
    <col min="14851" max="14851" width="24.7109375" style="1" bestFit="1" customWidth="1"/>
    <col min="14852" max="14852" width="20.7109375" style="1" bestFit="1" customWidth="1"/>
    <col min="14853" max="15090" width="9.140625" style="1"/>
    <col min="15091" max="15091" width="10.42578125" style="1" customWidth="1"/>
    <col min="15092" max="15092" width="7.7109375" style="1" customWidth="1"/>
    <col min="15093" max="15093" width="10.5703125" style="1" customWidth="1"/>
    <col min="15094" max="15094" width="59" style="1" customWidth="1"/>
    <col min="15095" max="15096" width="0" style="1" hidden="1" customWidth="1"/>
    <col min="15097" max="15099" width="27.85546875" style="1" customWidth="1"/>
    <col min="15100" max="15102" width="6.140625" style="1" customWidth="1"/>
    <col min="15103" max="15103" width="9.140625" style="1" customWidth="1"/>
    <col min="15104" max="15104" width="33.28515625" style="1" customWidth="1"/>
    <col min="15105" max="15105" width="23.7109375" style="1" bestFit="1" customWidth="1"/>
    <col min="15106" max="15106" width="26.42578125" style="1" bestFit="1" customWidth="1"/>
    <col min="15107" max="15107" width="24.7109375" style="1" bestFit="1" customWidth="1"/>
    <col min="15108" max="15108" width="20.7109375" style="1" bestFit="1" customWidth="1"/>
    <col min="15109" max="15346" width="9.140625" style="1"/>
    <col min="15347" max="15347" width="10.42578125" style="1" customWidth="1"/>
    <col min="15348" max="15348" width="7.7109375" style="1" customWidth="1"/>
    <col min="15349" max="15349" width="10.5703125" style="1" customWidth="1"/>
    <col min="15350" max="15350" width="59" style="1" customWidth="1"/>
    <col min="15351" max="15352" width="0" style="1" hidden="1" customWidth="1"/>
    <col min="15353" max="15355" width="27.85546875" style="1" customWidth="1"/>
    <col min="15356" max="15358" width="6.140625" style="1" customWidth="1"/>
    <col min="15359" max="15359" width="9.140625" style="1" customWidth="1"/>
    <col min="15360" max="15360" width="33.28515625" style="1" customWidth="1"/>
    <col min="15361" max="15361" width="23.7109375" style="1" bestFit="1" customWidth="1"/>
    <col min="15362" max="15362" width="26.42578125" style="1" bestFit="1" customWidth="1"/>
    <col min="15363" max="15363" width="24.7109375" style="1" bestFit="1" customWidth="1"/>
    <col min="15364" max="15364" width="20.7109375" style="1" bestFit="1" customWidth="1"/>
    <col min="15365" max="15602" width="9.140625" style="1"/>
    <col min="15603" max="15603" width="10.42578125" style="1" customWidth="1"/>
    <col min="15604" max="15604" width="7.7109375" style="1" customWidth="1"/>
    <col min="15605" max="15605" width="10.5703125" style="1" customWidth="1"/>
    <col min="15606" max="15606" width="59" style="1" customWidth="1"/>
    <col min="15607" max="15608" width="0" style="1" hidden="1" customWidth="1"/>
    <col min="15609" max="15611" width="27.85546875" style="1" customWidth="1"/>
    <col min="15612" max="15614" width="6.140625" style="1" customWidth="1"/>
    <col min="15615" max="15615" width="9.140625" style="1" customWidth="1"/>
    <col min="15616" max="15616" width="33.28515625" style="1" customWidth="1"/>
    <col min="15617" max="15617" width="23.7109375" style="1" bestFit="1" customWidth="1"/>
    <col min="15618" max="15618" width="26.42578125" style="1" bestFit="1" customWidth="1"/>
    <col min="15619" max="15619" width="24.7109375" style="1" bestFit="1" customWidth="1"/>
    <col min="15620" max="15620" width="20.7109375" style="1" bestFit="1" customWidth="1"/>
    <col min="15621" max="15858" width="9.140625" style="1"/>
    <col min="15859" max="15859" width="10.42578125" style="1" customWidth="1"/>
    <col min="15860" max="15860" width="7.7109375" style="1" customWidth="1"/>
    <col min="15861" max="15861" width="10.5703125" style="1" customWidth="1"/>
    <col min="15862" max="15862" width="59" style="1" customWidth="1"/>
    <col min="15863" max="15864" width="0" style="1" hidden="1" customWidth="1"/>
    <col min="15865" max="15867" width="27.85546875" style="1" customWidth="1"/>
    <col min="15868" max="15870" width="6.140625" style="1" customWidth="1"/>
    <col min="15871" max="15871" width="9.140625" style="1" customWidth="1"/>
    <col min="15872" max="15872" width="33.28515625" style="1" customWidth="1"/>
    <col min="15873" max="15873" width="23.7109375" style="1" bestFit="1" customWidth="1"/>
    <col min="15874" max="15874" width="26.42578125" style="1" bestFit="1" customWidth="1"/>
    <col min="15875" max="15875" width="24.7109375" style="1" bestFit="1" customWidth="1"/>
    <col min="15876" max="15876" width="20.7109375" style="1" bestFit="1" customWidth="1"/>
    <col min="15877" max="16114" width="9.140625" style="1"/>
    <col min="16115" max="16115" width="10.42578125" style="1" customWidth="1"/>
    <col min="16116" max="16116" width="7.7109375" style="1" customWidth="1"/>
    <col min="16117" max="16117" width="10.5703125" style="1" customWidth="1"/>
    <col min="16118" max="16118" width="59" style="1" customWidth="1"/>
    <col min="16119" max="16120" width="0" style="1" hidden="1" customWidth="1"/>
    <col min="16121" max="16123" width="27.85546875" style="1" customWidth="1"/>
    <col min="16124" max="16126" width="6.140625" style="1" customWidth="1"/>
    <col min="16127" max="16127" width="9.140625" style="1" customWidth="1"/>
    <col min="16128" max="16128" width="33.28515625" style="1" customWidth="1"/>
    <col min="16129" max="16129" width="23.7109375" style="1" bestFit="1" customWidth="1"/>
    <col min="16130" max="16130" width="26.42578125" style="1" bestFit="1" customWidth="1"/>
    <col min="16131" max="16131" width="24.7109375" style="1" bestFit="1" customWidth="1"/>
    <col min="16132" max="16132" width="20.7109375" style="1" bestFit="1" customWidth="1"/>
    <col min="16133" max="16370" width="9.140625" style="1"/>
    <col min="16371" max="16384" width="8.85546875" style="1" customWidth="1"/>
  </cols>
  <sheetData>
    <row r="1" spans="1:8" ht="43.5" customHeight="1" x14ac:dyDescent="0.2">
      <c r="A1" s="94" t="s">
        <v>159</v>
      </c>
      <c r="B1" s="94"/>
      <c r="C1" s="94"/>
      <c r="D1" s="94"/>
      <c r="E1" s="94"/>
      <c r="F1" s="94"/>
      <c r="G1" s="55"/>
      <c r="H1" s="55"/>
    </row>
    <row r="2" spans="1:8" x14ac:dyDescent="0.2">
      <c r="A2" s="44"/>
      <c r="B2" s="44"/>
      <c r="C2" s="44"/>
      <c r="D2" s="44"/>
      <c r="E2" s="44"/>
      <c r="F2" s="44"/>
    </row>
    <row r="3" spans="1:8" ht="18" customHeight="1" x14ac:dyDescent="0.2">
      <c r="A3" s="100" t="s">
        <v>84</v>
      </c>
      <c r="B3" s="100"/>
      <c r="C3" s="100"/>
      <c r="D3" s="100"/>
      <c r="E3" s="100"/>
      <c r="F3" s="100"/>
    </row>
    <row r="4" spans="1:8" x14ac:dyDescent="0.2">
      <c r="A4" s="43"/>
      <c r="B4" s="43"/>
      <c r="C4" s="43"/>
      <c r="D4" s="43"/>
      <c r="E4" s="43"/>
      <c r="F4" s="43"/>
    </row>
    <row r="5" spans="1:8" ht="18" customHeight="1" x14ac:dyDescent="0.2">
      <c r="A5" s="100" t="s">
        <v>104</v>
      </c>
      <c r="B5" s="100"/>
      <c r="C5" s="100"/>
      <c r="D5" s="100"/>
      <c r="E5" s="100"/>
      <c r="F5" s="100"/>
    </row>
    <row r="6" spans="1:8" x14ac:dyDescent="0.2">
      <c r="A6" s="43"/>
      <c r="B6" s="43"/>
      <c r="C6" s="43"/>
      <c r="D6" s="43"/>
      <c r="E6" s="43"/>
      <c r="F6" s="43"/>
    </row>
    <row r="7" spans="1:8" ht="18" customHeight="1" x14ac:dyDescent="0.2">
      <c r="A7" s="131" t="s">
        <v>80</v>
      </c>
      <c r="B7" s="133" t="s">
        <v>92</v>
      </c>
      <c r="C7" s="124" t="s">
        <v>163</v>
      </c>
      <c r="D7" s="124" t="s">
        <v>161</v>
      </c>
      <c r="E7" s="124" t="s">
        <v>145</v>
      </c>
      <c r="F7" s="124" t="s">
        <v>162</v>
      </c>
    </row>
    <row r="8" spans="1:8" x14ac:dyDescent="0.2">
      <c r="A8" s="132"/>
      <c r="B8" s="134"/>
      <c r="C8" s="125"/>
      <c r="D8" s="125"/>
      <c r="E8" s="125"/>
      <c r="F8" s="125"/>
    </row>
    <row r="9" spans="1:8" ht="10.5" customHeight="1" x14ac:dyDescent="0.2">
      <c r="A9" s="21">
        <v>3</v>
      </c>
      <c r="B9" s="21">
        <v>4</v>
      </c>
      <c r="C9" s="21">
        <v>5</v>
      </c>
      <c r="D9" s="21">
        <v>6</v>
      </c>
      <c r="E9" s="21">
        <v>7</v>
      </c>
      <c r="F9" s="22">
        <v>8</v>
      </c>
    </row>
    <row r="10" spans="1:8" x14ac:dyDescent="0.2">
      <c r="A10" s="127" t="s">
        <v>97</v>
      </c>
      <c r="B10" s="128"/>
      <c r="C10" s="30">
        <f>C11+C14+C16+C18+C20+C22</f>
        <v>97661468</v>
      </c>
      <c r="D10" s="30">
        <f>D11+D14+D16+D18+D20+D22</f>
        <v>98925060</v>
      </c>
      <c r="E10" s="30">
        <f>F10-D10</f>
        <v>5063043</v>
      </c>
      <c r="F10" s="30">
        <f>F11+F14+F16+F18+F20+F22</f>
        <v>103988103</v>
      </c>
    </row>
    <row r="11" spans="1:8" x14ac:dyDescent="0.2">
      <c r="A11" s="28">
        <v>1</v>
      </c>
      <c r="B11" s="29" t="s">
        <v>105</v>
      </c>
      <c r="C11" s="30">
        <f>SUM(C12:C13)</f>
        <v>2519450</v>
      </c>
      <c r="D11" s="30">
        <f>SUM(D12:D13)</f>
        <v>3783042</v>
      </c>
      <c r="E11" s="30">
        <f t="shared" ref="E11:E23" si="0">F11-D11</f>
        <v>-100000</v>
      </c>
      <c r="F11" s="30">
        <f>SUM(F12:F13)</f>
        <v>3683042</v>
      </c>
    </row>
    <row r="12" spans="1:8" x14ac:dyDescent="0.2">
      <c r="A12" s="32">
        <v>11</v>
      </c>
      <c r="B12" s="24" t="s">
        <v>105</v>
      </c>
      <c r="C12" s="25">
        <f>'POSEBNI DIO'!C9+'POSEBNI DIO'!C269</f>
        <v>2519450</v>
      </c>
      <c r="D12" s="25">
        <f>'POSEBNI DIO'!D9+'POSEBNI DIO'!D269</f>
        <v>3783042</v>
      </c>
      <c r="E12" s="25">
        <f t="shared" si="0"/>
        <v>-100000</v>
      </c>
      <c r="F12" s="25">
        <f>'POSEBNI DIO'!F9+'POSEBNI DIO'!F269</f>
        <v>3683042</v>
      </c>
    </row>
    <row r="13" spans="1:8" x14ac:dyDescent="0.2">
      <c r="A13" s="33">
        <v>12</v>
      </c>
      <c r="B13" s="24" t="s">
        <v>106</v>
      </c>
      <c r="C13" s="25">
        <v>0</v>
      </c>
      <c r="D13" s="25">
        <v>0</v>
      </c>
      <c r="E13" s="25">
        <f t="shared" si="0"/>
        <v>0</v>
      </c>
      <c r="F13" s="25">
        <v>0</v>
      </c>
    </row>
    <row r="14" spans="1:8" x14ac:dyDescent="0.2">
      <c r="A14" s="31">
        <v>3</v>
      </c>
      <c r="B14" s="29" t="s">
        <v>66</v>
      </c>
      <c r="C14" s="30">
        <f>C15</f>
        <v>3681228</v>
      </c>
      <c r="D14" s="30">
        <f>D15</f>
        <v>3681228</v>
      </c>
      <c r="E14" s="30">
        <f t="shared" si="0"/>
        <v>1864088</v>
      </c>
      <c r="F14" s="30">
        <f>F15</f>
        <v>5545316</v>
      </c>
    </row>
    <row r="15" spans="1:8" x14ac:dyDescent="0.2">
      <c r="A15" s="32">
        <v>31</v>
      </c>
      <c r="B15" s="24" t="s">
        <v>66</v>
      </c>
      <c r="C15" s="25">
        <f>'POSEBNI DIO'!C17+'POSEBNI DIO'!C47</f>
        <v>3681228</v>
      </c>
      <c r="D15" s="25">
        <f>'POSEBNI DIO'!D17+'POSEBNI DIO'!D47</f>
        <v>3681228</v>
      </c>
      <c r="E15" s="25">
        <f t="shared" si="0"/>
        <v>1864088</v>
      </c>
      <c r="F15" s="25">
        <f>'POSEBNI DIO'!F17+'POSEBNI DIO'!F47</f>
        <v>5545316</v>
      </c>
    </row>
    <row r="16" spans="1:8" x14ac:dyDescent="0.2">
      <c r="A16" s="31">
        <v>4</v>
      </c>
      <c r="B16" s="29" t="s">
        <v>68</v>
      </c>
      <c r="C16" s="30">
        <f>C17</f>
        <v>84556818</v>
      </c>
      <c r="D16" s="30">
        <f>D17</f>
        <v>84556818</v>
      </c>
      <c r="E16" s="30">
        <f t="shared" si="0"/>
        <v>3905001</v>
      </c>
      <c r="F16" s="30">
        <f>F17</f>
        <v>88461819</v>
      </c>
    </row>
    <row r="17" spans="1:6" ht="30" x14ac:dyDescent="0.2">
      <c r="A17" s="32">
        <v>43</v>
      </c>
      <c r="B17" s="24" t="s">
        <v>108</v>
      </c>
      <c r="C17" s="25">
        <f>'POSEBNI DIO'!C124</f>
        <v>84556818</v>
      </c>
      <c r="D17" s="25">
        <f>'POSEBNI DIO'!D124</f>
        <v>84556818</v>
      </c>
      <c r="E17" s="25">
        <f t="shared" si="0"/>
        <v>3905001</v>
      </c>
      <c r="F17" s="25">
        <f>'POSEBNI DIO'!F124</f>
        <v>88461819</v>
      </c>
    </row>
    <row r="18" spans="1:6" x14ac:dyDescent="0.2">
      <c r="A18" s="31">
        <v>5</v>
      </c>
      <c r="B18" s="29" t="s">
        <v>109</v>
      </c>
      <c r="C18" s="30">
        <f>SUM(C19:C19)</f>
        <v>6606980</v>
      </c>
      <c r="D18" s="30">
        <f>SUM(D19:D19)</f>
        <v>6606980</v>
      </c>
      <c r="E18" s="30">
        <f t="shared" si="0"/>
        <v>-606046</v>
      </c>
      <c r="F18" s="30">
        <f>SUM(F19:F19)</f>
        <v>6000934</v>
      </c>
    </row>
    <row r="19" spans="1:6" x14ac:dyDescent="0.2">
      <c r="A19" s="32">
        <v>52</v>
      </c>
      <c r="B19" s="24" t="s">
        <v>110</v>
      </c>
      <c r="C19" s="25">
        <f>'POSEBNI DIO'!C29+'POSEBNI DIO'!C188+'POSEBNI DIO'!C41</f>
        <v>6606980</v>
      </c>
      <c r="D19" s="25">
        <f>'POSEBNI DIO'!D29+'POSEBNI DIO'!D188+'POSEBNI DIO'!D41</f>
        <v>6606980</v>
      </c>
      <c r="E19" s="25">
        <f t="shared" si="0"/>
        <v>-606046</v>
      </c>
      <c r="F19" s="25">
        <f>'POSEBNI DIO'!F29+'POSEBNI DIO'!F188+'POSEBNI DIO'!F41</f>
        <v>6000934</v>
      </c>
    </row>
    <row r="20" spans="1:6" x14ac:dyDescent="0.2">
      <c r="A20" s="28">
        <v>6</v>
      </c>
      <c r="B20" s="29" t="s">
        <v>67</v>
      </c>
      <c r="C20" s="30">
        <f>C21</f>
        <v>293992</v>
      </c>
      <c r="D20" s="30">
        <f>D21</f>
        <v>293992</v>
      </c>
      <c r="E20" s="30">
        <f t="shared" si="0"/>
        <v>0</v>
      </c>
      <c r="F20" s="30">
        <f>F21</f>
        <v>293992</v>
      </c>
    </row>
    <row r="21" spans="1:6" x14ac:dyDescent="0.2">
      <c r="A21" s="32">
        <v>61</v>
      </c>
      <c r="B21" s="24" t="s">
        <v>67</v>
      </c>
      <c r="C21" s="25">
        <f>'POSEBNI DIO'!C223</f>
        <v>293992</v>
      </c>
      <c r="D21" s="25">
        <f>'POSEBNI DIO'!D223</f>
        <v>293992</v>
      </c>
      <c r="E21" s="25">
        <f t="shared" si="0"/>
        <v>0</v>
      </c>
      <c r="F21" s="25">
        <f>'POSEBNI DIO'!F223</f>
        <v>293992</v>
      </c>
    </row>
    <row r="22" spans="1:6" ht="45" x14ac:dyDescent="0.2">
      <c r="A22" s="31">
        <v>7</v>
      </c>
      <c r="B22" s="29" t="s">
        <v>93</v>
      </c>
      <c r="C22" s="30">
        <f>C23</f>
        <v>3000</v>
      </c>
      <c r="D22" s="30">
        <f>D23</f>
        <v>3000</v>
      </c>
      <c r="E22" s="30">
        <f t="shared" si="0"/>
        <v>0</v>
      </c>
      <c r="F22" s="30">
        <f>F23</f>
        <v>3000</v>
      </c>
    </row>
    <row r="23" spans="1:6" ht="45" x14ac:dyDescent="0.2">
      <c r="A23" s="32">
        <v>71</v>
      </c>
      <c r="B23" s="24" t="s">
        <v>93</v>
      </c>
      <c r="C23" s="25">
        <f>'POSEBNI DIO'!C260</f>
        <v>3000</v>
      </c>
      <c r="D23" s="25">
        <f>'POSEBNI DIO'!D260</f>
        <v>3000</v>
      </c>
      <c r="E23" s="25">
        <f t="shared" si="0"/>
        <v>0</v>
      </c>
      <c r="F23" s="25">
        <f>'POSEBNI DIO'!F260</f>
        <v>3000</v>
      </c>
    </row>
    <row r="24" spans="1:6" x14ac:dyDescent="0.2">
      <c r="A24" s="26"/>
      <c r="B24" s="27"/>
      <c r="C24" s="40"/>
      <c r="D24" s="40"/>
      <c r="E24" s="40"/>
      <c r="F24" s="27"/>
    </row>
    <row r="25" spans="1:6" x14ac:dyDescent="0.2">
      <c r="A25" s="26"/>
      <c r="B25" s="27"/>
      <c r="C25" s="40"/>
      <c r="D25" s="40"/>
      <c r="E25" s="40"/>
      <c r="F25" s="27"/>
    </row>
    <row r="26" spans="1:6" x14ac:dyDescent="0.2">
      <c r="A26" s="1"/>
      <c r="D26" s="40"/>
      <c r="E26" s="40"/>
      <c r="F26" s="27"/>
    </row>
    <row r="27" spans="1:6" x14ac:dyDescent="0.2">
      <c r="A27" s="1"/>
      <c r="D27" s="40"/>
      <c r="E27" s="40"/>
      <c r="F27" s="27"/>
    </row>
    <row r="28" spans="1:6" x14ac:dyDescent="0.2">
      <c r="A28" s="1"/>
      <c r="D28" s="40"/>
      <c r="E28" s="40"/>
      <c r="F28" s="27"/>
    </row>
    <row r="29" spans="1:6" x14ac:dyDescent="0.2">
      <c r="A29" s="1"/>
      <c r="D29" s="40"/>
      <c r="E29" s="40"/>
      <c r="F29" s="27"/>
    </row>
    <row r="30" spans="1:6" x14ac:dyDescent="0.2">
      <c r="A30" s="26"/>
      <c r="B30" s="27"/>
      <c r="C30" s="40"/>
      <c r="D30" s="40"/>
      <c r="E30" s="40"/>
      <c r="F30" s="27"/>
    </row>
    <row r="31" spans="1:6" x14ac:dyDescent="0.2">
      <c r="A31" s="26"/>
      <c r="B31" s="27"/>
      <c r="C31" s="40"/>
      <c r="D31" s="40"/>
      <c r="E31" s="40"/>
      <c r="F31" s="27"/>
    </row>
    <row r="32" spans="1:6" x14ac:dyDescent="0.2">
      <c r="A32" s="26"/>
      <c r="B32" s="27"/>
      <c r="C32" s="40"/>
      <c r="D32" s="40"/>
      <c r="E32" s="40"/>
      <c r="F32" s="27"/>
    </row>
    <row r="33" spans="1:6" x14ac:dyDescent="0.2">
      <c r="A33" s="26"/>
      <c r="B33" s="27"/>
      <c r="C33" s="40"/>
      <c r="D33" s="40"/>
      <c r="E33" s="40"/>
      <c r="F33" s="27"/>
    </row>
    <row r="34" spans="1:6" x14ac:dyDescent="0.2">
      <c r="A34" s="26"/>
      <c r="B34" s="27"/>
      <c r="C34" s="40"/>
      <c r="D34" s="40"/>
      <c r="E34" s="40"/>
      <c r="F34" s="27"/>
    </row>
    <row r="35" spans="1:6" x14ac:dyDescent="0.2">
      <c r="A35" s="26"/>
      <c r="B35" s="27"/>
      <c r="C35" s="40"/>
      <c r="D35" s="40"/>
      <c r="E35" s="40"/>
      <c r="F35" s="27"/>
    </row>
    <row r="36" spans="1:6" x14ac:dyDescent="0.2">
      <c r="A36" s="26"/>
      <c r="B36" s="27"/>
      <c r="C36" s="40"/>
      <c r="D36" s="40"/>
      <c r="E36" s="40"/>
      <c r="F36" s="27"/>
    </row>
    <row r="37" spans="1:6" x14ac:dyDescent="0.2">
      <c r="A37" s="26"/>
      <c r="B37" s="27"/>
      <c r="C37" s="40"/>
      <c r="D37" s="40"/>
      <c r="E37" s="40"/>
      <c r="F37" s="27"/>
    </row>
    <row r="38" spans="1:6" x14ac:dyDescent="0.2">
      <c r="A38" s="26"/>
      <c r="B38" s="27"/>
      <c r="C38" s="40"/>
      <c r="D38" s="40"/>
      <c r="E38" s="40"/>
      <c r="F38" s="27"/>
    </row>
    <row r="39" spans="1:6" x14ac:dyDescent="0.2">
      <c r="A39" s="26"/>
      <c r="B39" s="27"/>
      <c r="C39" s="40"/>
      <c r="D39" s="40"/>
      <c r="E39" s="40"/>
      <c r="F39" s="27"/>
    </row>
    <row r="40" spans="1:6" x14ac:dyDescent="0.2">
      <c r="A40" s="26"/>
      <c r="B40" s="27"/>
      <c r="C40" s="40"/>
      <c r="D40" s="40"/>
      <c r="E40" s="40"/>
      <c r="F40" s="27"/>
    </row>
    <row r="41" spans="1:6" x14ac:dyDescent="0.2">
      <c r="A41" s="26"/>
      <c r="B41" s="27"/>
      <c r="C41" s="40"/>
      <c r="D41" s="40"/>
      <c r="E41" s="40"/>
      <c r="F41" s="27"/>
    </row>
    <row r="42" spans="1:6" x14ac:dyDescent="0.2">
      <c r="A42" s="26"/>
      <c r="B42" s="27"/>
      <c r="C42" s="40"/>
      <c r="D42" s="40"/>
      <c r="E42" s="40"/>
      <c r="F42" s="27"/>
    </row>
    <row r="43" spans="1:6" x14ac:dyDescent="0.2">
      <c r="A43" s="26"/>
      <c r="B43" s="27"/>
      <c r="C43" s="40"/>
      <c r="D43" s="40"/>
      <c r="E43" s="40"/>
      <c r="F43" s="27"/>
    </row>
    <row r="44" spans="1:6" x14ac:dyDescent="0.2">
      <c r="A44" s="26"/>
      <c r="B44" s="27"/>
      <c r="C44" s="40"/>
      <c r="D44" s="40"/>
      <c r="E44" s="40"/>
      <c r="F44" s="27"/>
    </row>
    <row r="45" spans="1:6" x14ac:dyDescent="0.2">
      <c r="A45" s="26"/>
      <c r="B45" s="27"/>
      <c r="C45" s="40"/>
      <c r="D45" s="40"/>
      <c r="E45" s="40"/>
      <c r="F45" s="27"/>
    </row>
    <row r="46" spans="1:6" x14ac:dyDescent="0.2">
      <c r="A46" s="26"/>
      <c r="B46" s="27"/>
      <c r="C46" s="40"/>
      <c r="D46" s="40"/>
      <c r="E46" s="40"/>
      <c r="F46" s="27"/>
    </row>
    <row r="47" spans="1:6" x14ac:dyDescent="0.2">
      <c r="A47" s="26"/>
      <c r="B47" s="27"/>
      <c r="C47" s="40"/>
      <c r="D47" s="40"/>
      <c r="E47" s="40"/>
      <c r="F47" s="27"/>
    </row>
    <row r="48" spans="1:6" x14ac:dyDescent="0.2">
      <c r="A48" s="26"/>
      <c r="B48" s="27"/>
      <c r="C48" s="40"/>
      <c r="D48" s="40"/>
      <c r="E48" s="40"/>
      <c r="F48" s="27"/>
    </row>
    <row r="49" spans="1:6" x14ac:dyDescent="0.2">
      <c r="A49" s="26"/>
      <c r="B49" s="27"/>
      <c r="C49" s="40"/>
      <c r="D49" s="40"/>
      <c r="E49" s="40"/>
      <c r="F49" s="27"/>
    </row>
    <row r="50" spans="1:6" x14ac:dyDescent="0.2">
      <c r="A50" s="26"/>
      <c r="B50" s="27"/>
      <c r="C50" s="40"/>
      <c r="D50" s="40"/>
      <c r="E50" s="40"/>
      <c r="F50" s="27"/>
    </row>
    <row r="51" spans="1:6" x14ac:dyDescent="0.2">
      <c r="A51" s="26"/>
      <c r="B51" s="27"/>
      <c r="C51" s="40"/>
      <c r="D51" s="40"/>
      <c r="E51" s="40"/>
      <c r="F51" s="27"/>
    </row>
    <row r="52" spans="1:6" x14ac:dyDescent="0.2">
      <c r="A52" s="26"/>
      <c r="B52" s="27"/>
      <c r="C52" s="40"/>
      <c r="D52" s="40"/>
      <c r="E52" s="40"/>
      <c r="F52" s="27"/>
    </row>
    <row r="53" spans="1:6" x14ac:dyDescent="0.2">
      <c r="A53" s="26"/>
      <c r="B53" s="27"/>
      <c r="C53" s="40"/>
      <c r="D53" s="40"/>
      <c r="E53" s="40"/>
      <c r="F53" s="27"/>
    </row>
    <row r="54" spans="1:6" x14ac:dyDescent="0.2">
      <c r="A54" s="26"/>
      <c r="B54" s="27"/>
      <c r="C54" s="40"/>
      <c r="D54" s="40"/>
      <c r="E54" s="40"/>
      <c r="F54" s="27"/>
    </row>
    <row r="55" spans="1:6" x14ac:dyDescent="0.2">
      <c r="A55" s="26"/>
      <c r="B55" s="27"/>
      <c r="C55" s="40"/>
      <c r="D55" s="40"/>
      <c r="E55" s="40"/>
      <c r="F55" s="27"/>
    </row>
    <row r="56" spans="1:6" x14ac:dyDescent="0.2">
      <c r="A56" s="26"/>
      <c r="B56" s="27"/>
      <c r="C56" s="40"/>
      <c r="D56" s="40"/>
      <c r="E56" s="40"/>
      <c r="F56" s="27"/>
    </row>
    <row r="57" spans="1:6" x14ac:dyDescent="0.2">
      <c r="A57" s="26"/>
      <c r="B57" s="27"/>
      <c r="C57" s="40"/>
      <c r="D57" s="40"/>
      <c r="E57" s="40"/>
      <c r="F57" s="27"/>
    </row>
    <row r="58" spans="1:6" x14ac:dyDescent="0.2">
      <c r="A58" s="26"/>
      <c r="B58" s="27"/>
      <c r="C58" s="40"/>
      <c r="D58" s="40"/>
      <c r="E58" s="40"/>
      <c r="F58" s="27"/>
    </row>
    <row r="59" spans="1:6" x14ac:dyDescent="0.2">
      <c r="A59" s="26"/>
      <c r="B59" s="27"/>
      <c r="C59" s="40"/>
      <c r="D59" s="40"/>
      <c r="E59" s="40"/>
      <c r="F59" s="27"/>
    </row>
    <row r="60" spans="1:6" x14ac:dyDescent="0.2">
      <c r="A60" s="26"/>
      <c r="B60" s="27"/>
      <c r="C60" s="40"/>
      <c r="D60" s="40"/>
      <c r="E60" s="40"/>
      <c r="F60" s="27"/>
    </row>
    <row r="61" spans="1:6" x14ac:dyDescent="0.2">
      <c r="A61" s="26"/>
      <c r="B61" s="27"/>
      <c r="C61" s="40"/>
      <c r="D61" s="40"/>
      <c r="E61" s="40"/>
      <c r="F61" s="27"/>
    </row>
    <row r="62" spans="1:6" x14ac:dyDescent="0.2">
      <c r="A62" s="26"/>
      <c r="B62" s="27"/>
      <c r="C62" s="40"/>
      <c r="D62" s="40"/>
      <c r="E62" s="40"/>
      <c r="F62" s="27"/>
    </row>
    <row r="63" spans="1:6" x14ac:dyDescent="0.2">
      <c r="A63" s="26"/>
      <c r="B63" s="27"/>
      <c r="C63" s="40"/>
      <c r="D63" s="40"/>
      <c r="E63" s="40"/>
      <c r="F63" s="27"/>
    </row>
    <row r="64" spans="1:6" x14ac:dyDescent="0.2">
      <c r="A64" s="26"/>
      <c r="B64" s="27"/>
      <c r="C64" s="40"/>
      <c r="D64" s="40"/>
      <c r="E64" s="40"/>
      <c r="F64" s="27"/>
    </row>
    <row r="65" spans="1:6" x14ac:dyDescent="0.2">
      <c r="A65" s="26"/>
      <c r="B65" s="27"/>
      <c r="C65" s="40"/>
      <c r="D65" s="40"/>
      <c r="E65" s="40"/>
      <c r="F65" s="27"/>
    </row>
    <row r="66" spans="1:6" x14ac:dyDescent="0.2">
      <c r="A66" s="26"/>
      <c r="B66" s="27"/>
      <c r="C66" s="40"/>
      <c r="D66" s="40"/>
      <c r="E66" s="40"/>
      <c r="F66" s="27"/>
    </row>
    <row r="67" spans="1:6" x14ac:dyDescent="0.2">
      <c r="A67" s="26"/>
      <c r="B67" s="27"/>
      <c r="C67" s="40"/>
      <c r="D67" s="40"/>
      <c r="E67" s="40"/>
      <c r="F67" s="27"/>
    </row>
    <row r="68" spans="1:6" x14ac:dyDescent="0.2">
      <c r="A68" s="26"/>
      <c r="B68" s="27"/>
      <c r="C68" s="40"/>
      <c r="D68" s="40"/>
      <c r="E68" s="40"/>
      <c r="F68" s="27"/>
    </row>
    <row r="69" spans="1:6" x14ac:dyDescent="0.2">
      <c r="A69" s="26"/>
      <c r="B69" s="27"/>
      <c r="C69" s="40"/>
      <c r="D69" s="40"/>
      <c r="E69" s="40"/>
      <c r="F69" s="27"/>
    </row>
    <row r="70" spans="1:6" x14ac:dyDescent="0.2">
      <c r="A70" s="26"/>
      <c r="B70" s="27"/>
      <c r="C70" s="40"/>
      <c r="D70" s="40"/>
      <c r="E70" s="40"/>
      <c r="F70" s="27"/>
    </row>
    <row r="71" spans="1:6" x14ac:dyDescent="0.2">
      <c r="A71" s="26"/>
      <c r="B71" s="27"/>
      <c r="C71" s="40"/>
      <c r="D71" s="40"/>
      <c r="E71" s="40"/>
      <c r="F71" s="27"/>
    </row>
    <row r="72" spans="1:6" x14ac:dyDescent="0.2">
      <c r="A72" s="26"/>
      <c r="B72" s="27"/>
      <c r="C72" s="40"/>
      <c r="D72" s="40"/>
      <c r="E72" s="40"/>
      <c r="F72" s="27"/>
    </row>
    <row r="73" spans="1:6" x14ac:dyDescent="0.2">
      <c r="A73" s="26"/>
      <c r="B73" s="27"/>
      <c r="C73" s="40"/>
      <c r="D73" s="40"/>
      <c r="E73" s="40"/>
      <c r="F73" s="27"/>
    </row>
    <row r="74" spans="1:6" x14ac:dyDescent="0.2">
      <c r="A74" s="26"/>
      <c r="B74" s="27"/>
      <c r="C74" s="40"/>
      <c r="D74" s="40"/>
      <c r="E74" s="40"/>
      <c r="F74" s="27"/>
    </row>
    <row r="75" spans="1:6" x14ac:dyDescent="0.2">
      <c r="A75" s="26"/>
      <c r="B75" s="27"/>
      <c r="C75" s="40"/>
      <c r="D75" s="40"/>
      <c r="E75" s="40"/>
      <c r="F75" s="27"/>
    </row>
    <row r="76" spans="1:6" x14ac:dyDescent="0.2">
      <c r="A76" s="26"/>
      <c r="B76" s="27"/>
      <c r="C76" s="40"/>
      <c r="D76" s="40"/>
      <c r="E76" s="40"/>
      <c r="F76" s="27"/>
    </row>
    <row r="77" spans="1:6" x14ac:dyDescent="0.2">
      <c r="A77" s="26"/>
      <c r="B77" s="27"/>
      <c r="C77" s="40"/>
      <c r="D77" s="40"/>
      <c r="E77" s="40"/>
      <c r="F77" s="27"/>
    </row>
    <row r="78" spans="1:6" x14ac:dyDescent="0.2">
      <c r="A78" s="26"/>
      <c r="B78" s="27"/>
      <c r="C78" s="40"/>
      <c r="D78" s="40"/>
      <c r="E78" s="40"/>
      <c r="F78" s="27"/>
    </row>
    <row r="79" spans="1:6" x14ac:dyDescent="0.2">
      <c r="A79" s="26"/>
      <c r="B79" s="27"/>
      <c r="C79" s="40"/>
      <c r="D79" s="40"/>
      <c r="E79" s="40"/>
      <c r="F79" s="27"/>
    </row>
    <row r="80" spans="1:6" x14ac:dyDescent="0.2">
      <c r="A80" s="26"/>
      <c r="B80" s="27"/>
      <c r="C80" s="40"/>
      <c r="D80" s="40"/>
      <c r="E80" s="40"/>
      <c r="F80" s="27"/>
    </row>
    <row r="81" spans="1:6" x14ac:dyDescent="0.2">
      <c r="A81" s="26"/>
      <c r="B81" s="27"/>
      <c r="C81" s="40"/>
      <c r="D81" s="40"/>
      <c r="E81" s="40"/>
      <c r="F81" s="27"/>
    </row>
    <row r="82" spans="1:6" x14ac:dyDescent="0.2">
      <c r="A82" s="26"/>
      <c r="B82" s="27"/>
      <c r="C82" s="40"/>
      <c r="D82" s="40"/>
      <c r="E82" s="40"/>
      <c r="F82" s="27"/>
    </row>
  </sheetData>
  <mergeCells count="10">
    <mergeCell ref="A1:F1"/>
    <mergeCell ref="A3:F3"/>
    <mergeCell ref="A10:B10"/>
    <mergeCell ref="D7:D8"/>
    <mergeCell ref="F7:F8"/>
    <mergeCell ref="A5:F5"/>
    <mergeCell ref="A7:A8"/>
    <mergeCell ref="B7:B8"/>
    <mergeCell ref="C7:C8"/>
    <mergeCell ref="E7:E8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78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1236-03D8-4D90-9D13-4E4DB9F44C9F}">
  <sheetPr>
    <tabColor rgb="FF00B050"/>
    <pageSetUpPr fitToPage="1"/>
  </sheetPr>
  <dimension ref="A1:F76"/>
  <sheetViews>
    <sheetView zoomScaleNormal="100" zoomScaleSheetLayoutView="85" workbookViewId="0">
      <selection activeCell="D27" sqref="D27"/>
    </sheetView>
  </sheetViews>
  <sheetFormatPr defaultRowHeight="18" x14ac:dyDescent="0.2"/>
  <cols>
    <col min="1" max="1" width="34.5703125" style="3" customWidth="1"/>
    <col min="2" max="2" width="20.28515625" style="1" customWidth="1"/>
    <col min="3" max="3" width="22.42578125" style="1" customWidth="1"/>
    <col min="4" max="4" width="24.42578125" style="1" customWidth="1"/>
    <col min="5" max="5" width="22.42578125" style="1" customWidth="1"/>
    <col min="6" max="7" width="24.7109375" style="1" bestFit="1" customWidth="1"/>
    <col min="8" max="243" width="9.140625" style="1"/>
    <col min="244" max="244" width="10.42578125" style="1" customWidth="1"/>
    <col min="245" max="245" width="7.7109375" style="1" customWidth="1"/>
    <col min="246" max="246" width="10.5703125" style="1" customWidth="1"/>
    <col min="247" max="247" width="59" style="1" customWidth="1"/>
    <col min="248" max="249" width="0" style="1" hidden="1" customWidth="1"/>
    <col min="250" max="252" width="27.85546875" style="1" customWidth="1"/>
    <col min="253" max="255" width="6.140625" style="1" customWidth="1"/>
    <col min="256" max="256" width="9.140625" style="1" customWidth="1"/>
    <col min="257" max="257" width="33.28515625" style="1" customWidth="1"/>
    <col min="258" max="258" width="23.7109375" style="1" bestFit="1" customWidth="1"/>
    <col min="259" max="259" width="26.42578125" style="1" bestFit="1" customWidth="1"/>
    <col min="260" max="260" width="24.7109375" style="1" bestFit="1" customWidth="1"/>
    <col min="261" max="261" width="20.7109375" style="1" bestFit="1" customWidth="1"/>
    <col min="262" max="499" width="9.140625" style="1"/>
    <col min="500" max="500" width="10.42578125" style="1" customWidth="1"/>
    <col min="501" max="501" width="7.7109375" style="1" customWidth="1"/>
    <col min="502" max="502" width="10.5703125" style="1" customWidth="1"/>
    <col min="503" max="503" width="59" style="1" customWidth="1"/>
    <col min="504" max="505" width="0" style="1" hidden="1" customWidth="1"/>
    <col min="506" max="508" width="27.85546875" style="1" customWidth="1"/>
    <col min="509" max="511" width="6.140625" style="1" customWidth="1"/>
    <col min="512" max="512" width="9.140625" style="1" customWidth="1"/>
    <col min="513" max="513" width="33.28515625" style="1" customWidth="1"/>
    <col min="514" max="514" width="23.7109375" style="1" bestFit="1" customWidth="1"/>
    <col min="515" max="515" width="26.42578125" style="1" bestFit="1" customWidth="1"/>
    <col min="516" max="516" width="24.7109375" style="1" bestFit="1" customWidth="1"/>
    <col min="517" max="517" width="20.7109375" style="1" bestFit="1" customWidth="1"/>
    <col min="518" max="755" width="9.140625" style="1"/>
    <col min="756" max="756" width="10.42578125" style="1" customWidth="1"/>
    <col min="757" max="757" width="7.7109375" style="1" customWidth="1"/>
    <col min="758" max="758" width="10.5703125" style="1" customWidth="1"/>
    <col min="759" max="759" width="59" style="1" customWidth="1"/>
    <col min="760" max="761" width="0" style="1" hidden="1" customWidth="1"/>
    <col min="762" max="764" width="27.85546875" style="1" customWidth="1"/>
    <col min="765" max="767" width="6.140625" style="1" customWidth="1"/>
    <col min="768" max="768" width="9.140625" style="1" customWidth="1"/>
    <col min="769" max="769" width="33.28515625" style="1" customWidth="1"/>
    <col min="770" max="770" width="23.7109375" style="1" bestFit="1" customWidth="1"/>
    <col min="771" max="771" width="26.42578125" style="1" bestFit="1" customWidth="1"/>
    <col min="772" max="772" width="24.7109375" style="1" bestFit="1" customWidth="1"/>
    <col min="773" max="773" width="20.7109375" style="1" bestFit="1" customWidth="1"/>
    <col min="774" max="1011" width="9.140625" style="1"/>
    <col min="1012" max="1012" width="10.42578125" style="1" customWidth="1"/>
    <col min="1013" max="1013" width="7.7109375" style="1" customWidth="1"/>
    <col min="1014" max="1014" width="10.5703125" style="1" customWidth="1"/>
    <col min="1015" max="1015" width="59" style="1" customWidth="1"/>
    <col min="1016" max="1017" width="0" style="1" hidden="1" customWidth="1"/>
    <col min="1018" max="1020" width="27.85546875" style="1" customWidth="1"/>
    <col min="1021" max="1023" width="6.140625" style="1" customWidth="1"/>
    <col min="1024" max="1024" width="9.140625" style="1" customWidth="1"/>
    <col min="1025" max="1025" width="33.28515625" style="1" customWidth="1"/>
    <col min="1026" max="1026" width="23.7109375" style="1" bestFit="1" customWidth="1"/>
    <col min="1027" max="1027" width="26.42578125" style="1" bestFit="1" customWidth="1"/>
    <col min="1028" max="1028" width="24.7109375" style="1" bestFit="1" customWidth="1"/>
    <col min="1029" max="1029" width="20.7109375" style="1" bestFit="1" customWidth="1"/>
    <col min="1030" max="1267" width="9.140625" style="1"/>
    <col min="1268" max="1268" width="10.42578125" style="1" customWidth="1"/>
    <col min="1269" max="1269" width="7.7109375" style="1" customWidth="1"/>
    <col min="1270" max="1270" width="10.5703125" style="1" customWidth="1"/>
    <col min="1271" max="1271" width="59" style="1" customWidth="1"/>
    <col min="1272" max="1273" width="0" style="1" hidden="1" customWidth="1"/>
    <col min="1274" max="1276" width="27.85546875" style="1" customWidth="1"/>
    <col min="1277" max="1279" width="6.140625" style="1" customWidth="1"/>
    <col min="1280" max="1280" width="9.140625" style="1" customWidth="1"/>
    <col min="1281" max="1281" width="33.28515625" style="1" customWidth="1"/>
    <col min="1282" max="1282" width="23.7109375" style="1" bestFit="1" customWidth="1"/>
    <col min="1283" max="1283" width="26.42578125" style="1" bestFit="1" customWidth="1"/>
    <col min="1284" max="1284" width="24.7109375" style="1" bestFit="1" customWidth="1"/>
    <col min="1285" max="1285" width="20.7109375" style="1" bestFit="1" customWidth="1"/>
    <col min="1286" max="1523" width="9.140625" style="1"/>
    <col min="1524" max="1524" width="10.42578125" style="1" customWidth="1"/>
    <col min="1525" max="1525" width="7.7109375" style="1" customWidth="1"/>
    <col min="1526" max="1526" width="10.5703125" style="1" customWidth="1"/>
    <col min="1527" max="1527" width="59" style="1" customWidth="1"/>
    <col min="1528" max="1529" width="0" style="1" hidden="1" customWidth="1"/>
    <col min="1530" max="1532" width="27.85546875" style="1" customWidth="1"/>
    <col min="1533" max="1535" width="6.140625" style="1" customWidth="1"/>
    <col min="1536" max="1536" width="9.140625" style="1" customWidth="1"/>
    <col min="1537" max="1537" width="33.28515625" style="1" customWidth="1"/>
    <col min="1538" max="1538" width="23.7109375" style="1" bestFit="1" customWidth="1"/>
    <col min="1539" max="1539" width="26.42578125" style="1" bestFit="1" customWidth="1"/>
    <col min="1540" max="1540" width="24.7109375" style="1" bestFit="1" customWidth="1"/>
    <col min="1541" max="1541" width="20.7109375" style="1" bestFit="1" customWidth="1"/>
    <col min="1542" max="1779" width="9.140625" style="1"/>
    <col min="1780" max="1780" width="10.42578125" style="1" customWidth="1"/>
    <col min="1781" max="1781" width="7.7109375" style="1" customWidth="1"/>
    <col min="1782" max="1782" width="10.5703125" style="1" customWidth="1"/>
    <col min="1783" max="1783" width="59" style="1" customWidth="1"/>
    <col min="1784" max="1785" width="0" style="1" hidden="1" customWidth="1"/>
    <col min="1786" max="1788" width="27.85546875" style="1" customWidth="1"/>
    <col min="1789" max="1791" width="6.140625" style="1" customWidth="1"/>
    <col min="1792" max="1792" width="9.140625" style="1" customWidth="1"/>
    <col min="1793" max="1793" width="33.28515625" style="1" customWidth="1"/>
    <col min="1794" max="1794" width="23.7109375" style="1" bestFit="1" customWidth="1"/>
    <col min="1795" max="1795" width="26.42578125" style="1" bestFit="1" customWidth="1"/>
    <col min="1796" max="1796" width="24.7109375" style="1" bestFit="1" customWidth="1"/>
    <col min="1797" max="1797" width="20.7109375" style="1" bestFit="1" customWidth="1"/>
    <col min="1798" max="2035" width="9.140625" style="1"/>
    <col min="2036" max="2036" width="10.42578125" style="1" customWidth="1"/>
    <col min="2037" max="2037" width="7.7109375" style="1" customWidth="1"/>
    <col min="2038" max="2038" width="10.5703125" style="1" customWidth="1"/>
    <col min="2039" max="2039" width="59" style="1" customWidth="1"/>
    <col min="2040" max="2041" width="0" style="1" hidden="1" customWidth="1"/>
    <col min="2042" max="2044" width="27.85546875" style="1" customWidth="1"/>
    <col min="2045" max="2047" width="6.140625" style="1" customWidth="1"/>
    <col min="2048" max="2048" width="9.140625" style="1" customWidth="1"/>
    <col min="2049" max="2049" width="33.28515625" style="1" customWidth="1"/>
    <col min="2050" max="2050" width="23.7109375" style="1" bestFit="1" customWidth="1"/>
    <col min="2051" max="2051" width="26.42578125" style="1" bestFit="1" customWidth="1"/>
    <col min="2052" max="2052" width="24.7109375" style="1" bestFit="1" customWidth="1"/>
    <col min="2053" max="2053" width="20.7109375" style="1" bestFit="1" customWidth="1"/>
    <col min="2054" max="2291" width="9.140625" style="1"/>
    <col min="2292" max="2292" width="10.42578125" style="1" customWidth="1"/>
    <col min="2293" max="2293" width="7.7109375" style="1" customWidth="1"/>
    <col min="2294" max="2294" width="10.5703125" style="1" customWidth="1"/>
    <col min="2295" max="2295" width="59" style="1" customWidth="1"/>
    <col min="2296" max="2297" width="0" style="1" hidden="1" customWidth="1"/>
    <col min="2298" max="2300" width="27.85546875" style="1" customWidth="1"/>
    <col min="2301" max="2303" width="6.140625" style="1" customWidth="1"/>
    <col min="2304" max="2304" width="9.140625" style="1" customWidth="1"/>
    <col min="2305" max="2305" width="33.28515625" style="1" customWidth="1"/>
    <col min="2306" max="2306" width="23.7109375" style="1" bestFit="1" customWidth="1"/>
    <col min="2307" max="2307" width="26.42578125" style="1" bestFit="1" customWidth="1"/>
    <col min="2308" max="2308" width="24.7109375" style="1" bestFit="1" customWidth="1"/>
    <col min="2309" max="2309" width="20.7109375" style="1" bestFit="1" customWidth="1"/>
    <col min="2310" max="2547" width="9.140625" style="1"/>
    <col min="2548" max="2548" width="10.42578125" style="1" customWidth="1"/>
    <col min="2549" max="2549" width="7.7109375" style="1" customWidth="1"/>
    <col min="2550" max="2550" width="10.5703125" style="1" customWidth="1"/>
    <col min="2551" max="2551" width="59" style="1" customWidth="1"/>
    <col min="2552" max="2553" width="0" style="1" hidden="1" customWidth="1"/>
    <col min="2554" max="2556" width="27.85546875" style="1" customWidth="1"/>
    <col min="2557" max="2559" width="6.140625" style="1" customWidth="1"/>
    <col min="2560" max="2560" width="9.140625" style="1" customWidth="1"/>
    <col min="2561" max="2561" width="33.28515625" style="1" customWidth="1"/>
    <col min="2562" max="2562" width="23.7109375" style="1" bestFit="1" customWidth="1"/>
    <col min="2563" max="2563" width="26.42578125" style="1" bestFit="1" customWidth="1"/>
    <col min="2564" max="2564" width="24.7109375" style="1" bestFit="1" customWidth="1"/>
    <col min="2565" max="2565" width="20.7109375" style="1" bestFit="1" customWidth="1"/>
    <col min="2566" max="2803" width="9.140625" style="1"/>
    <col min="2804" max="2804" width="10.42578125" style="1" customWidth="1"/>
    <col min="2805" max="2805" width="7.7109375" style="1" customWidth="1"/>
    <col min="2806" max="2806" width="10.5703125" style="1" customWidth="1"/>
    <col min="2807" max="2807" width="59" style="1" customWidth="1"/>
    <col min="2808" max="2809" width="0" style="1" hidden="1" customWidth="1"/>
    <col min="2810" max="2812" width="27.85546875" style="1" customWidth="1"/>
    <col min="2813" max="2815" width="6.140625" style="1" customWidth="1"/>
    <col min="2816" max="2816" width="9.140625" style="1" customWidth="1"/>
    <col min="2817" max="2817" width="33.28515625" style="1" customWidth="1"/>
    <col min="2818" max="2818" width="23.7109375" style="1" bestFit="1" customWidth="1"/>
    <col min="2819" max="2819" width="26.42578125" style="1" bestFit="1" customWidth="1"/>
    <col min="2820" max="2820" width="24.7109375" style="1" bestFit="1" customWidth="1"/>
    <col min="2821" max="2821" width="20.7109375" style="1" bestFit="1" customWidth="1"/>
    <col min="2822" max="3059" width="9.140625" style="1"/>
    <col min="3060" max="3060" width="10.42578125" style="1" customWidth="1"/>
    <col min="3061" max="3061" width="7.7109375" style="1" customWidth="1"/>
    <col min="3062" max="3062" width="10.5703125" style="1" customWidth="1"/>
    <col min="3063" max="3063" width="59" style="1" customWidth="1"/>
    <col min="3064" max="3065" width="0" style="1" hidden="1" customWidth="1"/>
    <col min="3066" max="3068" width="27.85546875" style="1" customWidth="1"/>
    <col min="3069" max="3071" width="6.140625" style="1" customWidth="1"/>
    <col min="3072" max="3072" width="9.140625" style="1" customWidth="1"/>
    <col min="3073" max="3073" width="33.28515625" style="1" customWidth="1"/>
    <col min="3074" max="3074" width="23.7109375" style="1" bestFit="1" customWidth="1"/>
    <col min="3075" max="3075" width="26.42578125" style="1" bestFit="1" customWidth="1"/>
    <col min="3076" max="3076" width="24.7109375" style="1" bestFit="1" customWidth="1"/>
    <col min="3077" max="3077" width="20.7109375" style="1" bestFit="1" customWidth="1"/>
    <col min="3078" max="3315" width="9.140625" style="1"/>
    <col min="3316" max="3316" width="10.42578125" style="1" customWidth="1"/>
    <col min="3317" max="3317" width="7.7109375" style="1" customWidth="1"/>
    <col min="3318" max="3318" width="10.5703125" style="1" customWidth="1"/>
    <col min="3319" max="3319" width="59" style="1" customWidth="1"/>
    <col min="3320" max="3321" width="0" style="1" hidden="1" customWidth="1"/>
    <col min="3322" max="3324" width="27.85546875" style="1" customWidth="1"/>
    <col min="3325" max="3327" width="6.140625" style="1" customWidth="1"/>
    <col min="3328" max="3328" width="9.140625" style="1" customWidth="1"/>
    <col min="3329" max="3329" width="33.28515625" style="1" customWidth="1"/>
    <col min="3330" max="3330" width="23.7109375" style="1" bestFit="1" customWidth="1"/>
    <col min="3331" max="3331" width="26.42578125" style="1" bestFit="1" customWidth="1"/>
    <col min="3332" max="3332" width="24.7109375" style="1" bestFit="1" customWidth="1"/>
    <col min="3333" max="3333" width="20.7109375" style="1" bestFit="1" customWidth="1"/>
    <col min="3334" max="3571" width="9.140625" style="1"/>
    <col min="3572" max="3572" width="10.42578125" style="1" customWidth="1"/>
    <col min="3573" max="3573" width="7.7109375" style="1" customWidth="1"/>
    <col min="3574" max="3574" width="10.5703125" style="1" customWidth="1"/>
    <col min="3575" max="3575" width="59" style="1" customWidth="1"/>
    <col min="3576" max="3577" width="0" style="1" hidden="1" customWidth="1"/>
    <col min="3578" max="3580" width="27.85546875" style="1" customWidth="1"/>
    <col min="3581" max="3583" width="6.140625" style="1" customWidth="1"/>
    <col min="3584" max="3584" width="9.140625" style="1" customWidth="1"/>
    <col min="3585" max="3585" width="33.28515625" style="1" customWidth="1"/>
    <col min="3586" max="3586" width="23.7109375" style="1" bestFit="1" customWidth="1"/>
    <col min="3587" max="3587" width="26.42578125" style="1" bestFit="1" customWidth="1"/>
    <col min="3588" max="3588" width="24.7109375" style="1" bestFit="1" customWidth="1"/>
    <col min="3589" max="3589" width="20.7109375" style="1" bestFit="1" customWidth="1"/>
    <col min="3590" max="3827" width="9.140625" style="1"/>
    <col min="3828" max="3828" width="10.42578125" style="1" customWidth="1"/>
    <col min="3829" max="3829" width="7.7109375" style="1" customWidth="1"/>
    <col min="3830" max="3830" width="10.5703125" style="1" customWidth="1"/>
    <col min="3831" max="3831" width="59" style="1" customWidth="1"/>
    <col min="3832" max="3833" width="0" style="1" hidden="1" customWidth="1"/>
    <col min="3834" max="3836" width="27.85546875" style="1" customWidth="1"/>
    <col min="3837" max="3839" width="6.140625" style="1" customWidth="1"/>
    <col min="3840" max="3840" width="9.140625" style="1" customWidth="1"/>
    <col min="3841" max="3841" width="33.28515625" style="1" customWidth="1"/>
    <col min="3842" max="3842" width="23.7109375" style="1" bestFit="1" customWidth="1"/>
    <col min="3843" max="3843" width="26.42578125" style="1" bestFit="1" customWidth="1"/>
    <col min="3844" max="3844" width="24.7109375" style="1" bestFit="1" customWidth="1"/>
    <col min="3845" max="3845" width="20.7109375" style="1" bestFit="1" customWidth="1"/>
    <col min="3846" max="4083" width="9.140625" style="1"/>
    <col min="4084" max="4084" width="10.42578125" style="1" customWidth="1"/>
    <col min="4085" max="4085" width="7.7109375" style="1" customWidth="1"/>
    <col min="4086" max="4086" width="10.5703125" style="1" customWidth="1"/>
    <col min="4087" max="4087" width="59" style="1" customWidth="1"/>
    <col min="4088" max="4089" width="0" style="1" hidden="1" customWidth="1"/>
    <col min="4090" max="4092" width="27.85546875" style="1" customWidth="1"/>
    <col min="4093" max="4095" width="6.140625" style="1" customWidth="1"/>
    <col min="4096" max="4096" width="9.140625" style="1" customWidth="1"/>
    <col min="4097" max="4097" width="33.28515625" style="1" customWidth="1"/>
    <col min="4098" max="4098" width="23.7109375" style="1" bestFit="1" customWidth="1"/>
    <col min="4099" max="4099" width="26.42578125" style="1" bestFit="1" customWidth="1"/>
    <col min="4100" max="4100" width="24.7109375" style="1" bestFit="1" customWidth="1"/>
    <col min="4101" max="4101" width="20.7109375" style="1" bestFit="1" customWidth="1"/>
    <col min="4102" max="4339" width="9.140625" style="1"/>
    <col min="4340" max="4340" width="10.42578125" style="1" customWidth="1"/>
    <col min="4341" max="4341" width="7.7109375" style="1" customWidth="1"/>
    <col min="4342" max="4342" width="10.5703125" style="1" customWidth="1"/>
    <col min="4343" max="4343" width="59" style="1" customWidth="1"/>
    <col min="4344" max="4345" width="0" style="1" hidden="1" customWidth="1"/>
    <col min="4346" max="4348" width="27.85546875" style="1" customWidth="1"/>
    <col min="4349" max="4351" width="6.140625" style="1" customWidth="1"/>
    <col min="4352" max="4352" width="9.140625" style="1" customWidth="1"/>
    <col min="4353" max="4353" width="33.28515625" style="1" customWidth="1"/>
    <col min="4354" max="4354" width="23.7109375" style="1" bestFit="1" customWidth="1"/>
    <col min="4355" max="4355" width="26.42578125" style="1" bestFit="1" customWidth="1"/>
    <col min="4356" max="4356" width="24.7109375" style="1" bestFit="1" customWidth="1"/>
    <col min="4357" max="4357" width="20.7109375" style="1" bestFit="1" customWidth="1"/>
    <col min="4358" max="4595" width="9.140625" style="1"/>
    <col min="4596" max="4596" width="10.42578125" style="1" customWidth="1"/>
    <col min="4597" max="4597" width="7.7109375" style="1" customWidth="1"/>
    <col min="4598" max="4598" width="10.5703125" style="1" customWidth="1"/>
    <col min="4599" max="4599" width="59" style="1" customWidth="1"/>
    <col min="4600" max="4601" width="0" style="1" hidden="1" customWidth="1"/>
    <col min="4602" max="4604" width="27.85546875" style="1" customWidth="1"/>
    <col min="4605" max="4607" width="6.140625" style="1" customWidth="1"/>
    <col min="4608" max="4608" width="9.140625" style="1" customWidth="1"/>
    <col min="4609" max="4609" width="33.28515625" style="1" customWidth="1"/>
    <col min="4610" max="4610" width="23.7109375" style="1" bestFit="1" customWidth="1"/>
    <col min="4611" max="4611" width="26.42578125" style="1" bestFit="1" customWidth="1"/>
    <col min="4612" max="4612" width="24.7109375" style="1" bestFit="1" customWidth="1"/>
    <col min="4613" max="4613" width="20.7109375" style="1" bestFit="1" customWidth="1"/>
    <col min="4614" max="4851" width="9.140625" style="1"/>
    <col min="4852" max="4852" width="10.42578125" style="1" customWidth="1"/>
    <col min="4853" max="4853" width="7.7109375" style="1" customWidth="1"/>
    <col min="4854" max="4854" width="10.5703125" style="1" customWidth="1"/>
    <col min="4855" max="4855" width="59" style="1" customWidth="1"/>
    <col min="4856" max="4857" width="0" style="1" hidden="1" customWidth="1"/>
    <col min="4858" max="4860" width="27.85546875" style="1" customWidth="1"/>
    <col min="4861" max="4863" width="6.140625" style="1" customWidth="1"/>
    <col min="4864" max="4864" width="9.140625" style="1" customWidth="1"/>
    <col min="4865" max="4865" width="33.28515625" style="1" customWidth="1"/>
    <col min="4866" max="4866" width="23.7109375" style="1" bestFit="1" customWidth="1"/>
    <col min="4867" max="4867" width="26.42578125" style="1" bestFit="1" customWidth="1"/>
    <col min="4868" max="4868" width="24.7109375" style="1" bestFit="1" customWidth="1"/>
    <col min="4869" max="4869" width="20.7109375" style="1" bestFit="1" customWidth="1"/>
    <col min="4870" max="5107" width="9.140625" style="1"/>
    <col min="5108" max="5108" width="10.42578125" style="1" customWidth="1"/>
    <col min="5109" max="5109" width="7.7109375" style="1" customWidth="1"/>
    <col min="5110" max="5110" width="10.5703125" style="1" customWidth="1"/>
    <col min="5111" max="5111" width="59" style="1" customWidth="1"/>
    <col min="5112" max="5113" width="0" style="1" hidden="1" customWidth="1"/>
    <col min="5114" max="5116" width="27.85546875" style="1" customWidth="1"/>
    <col min="5117" max="5119" width="6.140625" style="1" customWidth="1"/>
    <col min="5120" max="5120" width="9.140625" style="1" customWidth="1"/>
    <col min="5121" max="5121" width="33.28515625" style="1" customWidth="1"/>
    <col min="5122" max="5122" width="23.7109375" style="1" bestFit="1" customWidth="1"/>
    <col min="5123" max="5123" width="26.42578125" style="1" bestFit="1" customWidth="1"/>
    <col min="5124" max="5124" width="24.7109375" style="1" bestFit="1" customWidth="1"/>
    <col min="5125" max="5125" width="20.7109375" style="1" bestFit="1" customWidth="1"/>
    <col min="5126" max="5363" width="9.140625" style="1"/>
    <col min="5364" max="5364" width="10.42578125" style="1" customWidth="1"/>
    <col min="5365" max="5365" width="7.7109375" style="1" customWidth="1"/>
    <col min="5366" max="5366" width="10.5703125" style="1" customWidth="1"/>
    <col min="5367" max="5367" width="59" style="1" customWidth="1"/>
    <col min="5368" max="5369" width="0" style="1" hidden="1" customWidth="1"/>
    <col min="5370" max="5372" width="27.85546875" style="1" customWidth="1"/>
    <col min="5373" max="5375" width="6.140625" style="1" customWidth="1"/>
    <col min="5376" max="5376" width="9.140625" style="1" customWidth="1"/>
    <col min="5377" max="5377" width="33.28515625" style="1" customWidth="1"/>
    <col min="5378" max="5378" width="23.7109375" style="1" bestFit="1" customWidth="1"/>
    <col min="5379" max="5379" width="26.42578125" style="1" bestFit="1" customWidth="1"/>
    <col min="5380" max="5380" width="24.7109375" style="1" bestFit="1" customWidth="1"/>
    <col min="5381" max="5381" width="20.7109375" style="1" bestFit="1" customWidth="1"/>
    <col min="5382" max="5619" width="9.140625" style="1"/>
    <col min="5620" max="5620" width="10.42578125" style="1" customWidth="1"/>
    <col min="5621" max="5621" width="7.7109375" style="1" customWidth="1"/>
    <col min="5622" max="5622" width="10.5703125" style="1" customWidth="1"/>
    <col min="5623" max="5623" width="59" style="1" customWidth="1"/>
    <col min="5624" max="5625" width="0" style="1" hidden="1" customWidth="1"/>
    <col min="5626" max="5628" width="27.85546875" style="1" customWidth="1"/>
    <col min="5629" max="5631" width="6.140625" style="1" customWidth="1"/>
    <col min="5632" max="5632" width="9.140625" style="1" customWidth="1"/>
    <col min="5633" max="5633" width="33.28515625" style="1" customWidth="1"/>
    <col min="5634" max="5634" width="23.7109375" style="1" bestFit="1" customWidth="1"/>
    <col min="5635" max="5635" width="26.42578125" style="1" bestFit="1" customWidth="1"/>
    <col min="5636" max="5636" width="24.7109375" style="1" bestFit="1" customWidth="1"/>
    <col min="5637" max="5637" width="20.7109375" style="1" bestFit="1" customWidth="1"/>
    <col min="5638" max="5875" width="9.140625" style="1"/>
    <col min="5876" max="5876" width="10.42578125" style="1" customWidth="1"/>
    <col min="5877" max="5877" width="7.7109375" style="1" customWidth="1"/>
    <col min="5878" max="5878" width="10.5703125" style="1" customWidth="1"/>
    <col min="5879" max="5879" width="59" style="1" customWidth="1"/>
    <col min="5880" max="5881" width="0" style="1" hidden="1" customWidth="1"/>
    <col min="5882" max="5884" width="27.85546875" style="1" customWidth="1"/>
    <col min="5885" max="5887" width="6.140625" style="1" customWidth="1"/>
    <col min="5888" max="5888" width="9.140625" style="1" customWidth="1"/>
    <col min="5889" max="5889" width="33.28515625" style="1" customWidth="1"/>
    <col min="5890" max="5890" width="23.7109375" style="1" bestFit="1" customWidth="1"/>
    <col min="5891" max="5891" width="26.42578125" style="1" bestFit="1" customWidth="1"/>
    <col min="5892" max="5892" width="24.7109375" style="1" bestFit="1" customWidth="1"/>
    <col min="5893" max="5893" width="20.7109375" style="1" bestFit="1" customWidth="1"/>
    <col min="5894" max="6131" width="9.140625" style="1"/>
    <col min="6132" max="6132" width="10.42578125" style="1" customWidth="1"/>
    <col min="6133" max="6133" width="7.7109375" style="1" customWidth="1"/>
    <col min="6134" max="6134" width="10.5703125" style="1" customWidth="1"/>
    <col min="6135" max="6135" width="59" style="1" customWidth="1"/>
    <col min="6136" max="6137" width="0" style="1" hidden="1" customWidth="1"/>
    <col min="6138" max="6140" width="27.85546875" style="1" customWidth="1"/>
    <col min="6141" max="6143" width="6.140625" style="1" customWidth="1"/>
    <col min="6144" max="6144" width="9.140625" style="1" customWidth="1"/>
    <col min="6145" max="6145" width="33.28515625" style="1" customWidth="1"/>
    <col min="6146" max="6146" width="23.7109375" style="1" bestFit="1" customWidth="1"/>
    <col min="6147" max="6147" width="26.42578125" style="1" bestFit="1" customWidth="1"/>
    <col min="6148" max="6148" width="24.7109375" style="1" bestFit="1" customWidth="1"/>
    <col min="6149" max="6149" width="20.7109375" style="1" bestFit="1" customWidth="1"/>
    <col min="6150" max="6387" width="9.140625" style="1"/>
    <col min="6388" max="6388" width="10.42578125" style="1" customWidth="1"/>
    <col min="6389" max="6389" width="7.7109375" style="1" customWidth="1"/>
    <col min="6390" max="6390" width="10.5703125" style="1" customWidth="1"/>
    <col min="6391" max="6391" width="59" style="1" customWidth="1"/>
    <col min="6392" max="6393" width="0" style="1" hidden="1" customWidth="1"/>
    <col min="6394" max="6396" width="27.85546875" style="1" customWidth="1"/>
    <col min="6397" max="6399" width="6.140625" style="1" customWidth="1"/>
    <col min="6400" max="6400" width="9.140625" style="1" customWidth="1"/>
    <col min="6401" max="6401" width="33.28515625" style="1" customWidth="1"/>
    <col min="6402" max="6402" width="23.7109375" style="1" bestFit="1" customWidth="1"/>
    <col min="6403" max="6403" width="26.42578125" style="1" bestFit="1" customWidth="1"/>
    <col min="6404" max="6404" width="24.7109375" style="1" bestFit="1" customWidth="1"/>
    <col min="6405" max="6405" width="20.7109375" style="1" bestFit="1" customWidth="1"/>
    <col min="6406" max="6643" width="9.140625" style="1"/>
    <col min="6644" max="6644" width="10.42578125" style="1" customWidth="1"/>
    <col min="6645" max="6645" width="7.7109375" style="1" customWidth="1"/>
    <col min="6646" max="6646" width="10.5703125" style="1" customWidth="1"/>
    <col min="6647" max="6647" width="59" style="1" customWidth="1"/>
    <col min="6648" max="6649" width="0" style="1" hidden="1" customWidth="1"/>
    <col min="6650" max="6652" width="27.85546875" style="1" customWidth="1"/>
    <col min="6653" max="6655" width="6.140625" style="1" customWidth="1"/>
    <col min="6656" max="6656" width="9.140625" style="1" customWidth="1"/>
    <col min="6657" max="6657" width="33.28515625" style="1" customWidth="1"/>
    <col min="6658" max="6658" width="23.7109375" style="1" bestFit="1" customWidth="1"/>
    <col min="6659" max="6659" width="26.42578125" style="1" bestFit="1" customWidth="1"/>
    <col min="6660" max="6660" width="24.7109375" style="1" bestFit="1" customWidth="1"/>
    <col min="6661" max="6661" width="20.7109375" style="1" bestFit="1" customWidth="1"/>
    <col min="6662" max="6899" width="9.140625" style="1"/>
    <col min="6900" max="6900" width="10.42578125" style="1" customWidth="1"/>
    <col min="6901" max="6901" width="7.7109375" style="1" customWidth="1"/>
    <col min="6902" max="6902" width="10.5703125" style="1" customWidth="1"/>
    <col min="6903" max="6903" width="59" style="1" customWidth="1"/>
    <col min="6904" max="6905" width="0" style="1" hidden="1" customWidth="1"/>
    <col min="6906" max="6908" width="27.85546875" style="1" customWidth="1"/>
    <col min="6909" max="6911" width="6.140625" style="1" customWidth="1"/>
    <col min="6912" max="6912" width="9.140625" style="1" customWidth="1"/>
    <col min="6913" max="6913" width="33.28515625" style="1" customWidth="1"/>
    <col min="6914" max="6914" width="23.7109375" style="1" bestFit="1" customWidth="1"/>
    <col min="6915" max="6915" width="26.42578125" style="1" bestFit="1" customWidth="1"/>
    <col min="6916" max="6916" width="24.7109375" style="1" bestFit="1" customWidth="1"/>
    <col min="6917" max="6917" width="20.7109375" style="1" bestFit="1" customWidth="1"/>
    <col min="6918" max="7155" width="9.140625" style="1"/>
    <col min="7156" max="7156" width="10.42578125" style="1" customWidth="1"/>
    <col min="7157" max="7157" width="7.7109375" style="1" customWidth="1"/>
    <col min="7158" max="7158" width="10.5703125" style="1" customWidth="1"/>
    <col min="7159" max="7159" width="59" style="1" customWidth="1"/>
    <col min="7160" max="7161" width="0" style="1" hidden="1" customWidth="1"/>
    <col min="7162" max="7164" width="27.85546875" style="1" customWidth="1"/>
    <col min="7165" max="7167" width="6.140625" style="1" customWidth="1"/>
    <col min="7168" max="7168" width="9.140625" style="1" customWidth="1"/>
    <col min="7169" max="7169" width="33.28515625" style="1" customWidth="1"/>
    <col min="7170" max="7170" width="23.7109375" style="1" bestFit="1" customWidth="1"/>
    <col min="7171" max="7171" width="26.42578125" style="1" bestFit="1" customWidth="1"/>
    <col min="7172" max="7172" width="24.7109375" style="1" bestFit="1" customWidth="1"/>
    <col min="7173" max="7173" width="20.7109375" style="1" bestFit="1" customWidth="1"/>
    <col min="7174" max="7411" width="9.140625" style="1"/>
    <col min="7412" max="7412" width="10.42578125" style="1" customWidth="1"/>
    <col min="7413" max="7413" width="7.7109375" style="1" customWidth="1"/>
    <col min="7414" max="7414" width="10.5703125" style="1" customWidth="1"/>
    <col min="7415" max="7415" width="59" style="1" customWidth="1"/>
    <col min="7416" max="7417" width="0" style="1" hidden="1" customWidth="1"/>
    <col min="7418" max="7420" width="27.85546875" style="1" customWidth="1"/>
    <col min="7421" max="7423" width="6.140625" style="1" customWidth="1"/>
    <col min="7424" max="7424" width="9.140625" style="1" customWidth="1"/>
    <col min="7425" max="7425" width="33.28515625" style="1" customWidth="1"/>
    <col min="7426" max="7426" width="23.7109375" style="1" bestFit="1" customWidth="1"/>
    <col min="7427" max="7427" width="26.42578125" style="1" bestFit="1" customWidth="1"/>
    <col min="7428" max="7428" width="24.7109375" style="1" bestFit="1" customWidth="1"/>
    <col min="7429" max="7429" width="20.7109375" style="1" bestFit="1" customWidth="1"/>
    <col min="7430" max="7667" width="9.140625" style="1"/>
    <col min="7668" max="7668" width="10.42578125" style="1" customWidth="1"/>
    <col min="7669" max="7669" width="7.7109375" style="1" customWidth="1"/>
    <col min="7670" max="7670" width="10.5703125" style="1" customWidth="1"/>
    <col min="7671" max="7671" width="59" style="1" customWidth="1"/>
    <col min="7672" max="7673" width="0" style="1" hidden="1" customWidth="1"/>
    <col min="7674" max="7676" width="27.85546875" style="1" customWidth="1"/>
    <col min="7677" max="7679" width="6.140625" style="1" customWidth="1"/>
    <col min="7680" max="7680" width="9.140625" style="1" customWidth="1"/>
    <col min="7681" max="7681" width="33.28515625" style="1" customWidth="1"/>
    <col min="7682" max="7682" width="23.7109375" style="1" bestFit="1" customWidth="1"/>
    <col min="7683" max="7683" width="26.42578125" style="1" bestFit="1" customWidth="1"/>
    <col min="7684" max="7684" width="24.7109375" style="1" bestFit="1" customWidth="1"/>
    <col min="7685" max="7685" width="20.7109375" style="1" bestFit="1" customWidth="1"/>
    <col min="7686" max="7923" width="9.140625" style="1"/>
    <col min="7924" max="7924" width="10.42578125" style="1" customWidth="1"/>
    <col min="7925" max="7925" width="7.7109375" style="1" customWidth="1"/>
    <col min="7926" max="7926" width="10.5703125" style="1" customWidth="1"/>
    <col min="7927" max="7927" width="59" style="1" customWidth="1"/>
    <col min="7928" max="7929" width="0" style="1" hidden="1" customWidth="1"/>
    <col min="7930" max="7932" width="27.85546875" style="1" customWidth="1"/>
    <col min="7933" max="7935" width="6.140625" style="1" customWidth="1"/>
    <col min="7936" max="7936" width="9.140625" style="1" customWidth="1"/>
    <col min="7937" max="7937" width="33.28515625" style="1" customWidth="1"/>
    <col min="7938" max="7938" width="23.7109375" style="1" bestFit="1" customWidth="1"/>
    <col min="7939" max="7939" width="26.42578125" style="1" bestFit="1" customWidth="1"/>
    <col min="7940" max="7940" width="24.7109375" style="1" bestFit="1" customWidth="1"/>
    <col min="7941" max="7941" width="20.7109375" style="1" bestFit="1" customWidth="1"/>
    <col min="7942" max="8179" width="9.140625" style="1"/>
    <col min="8180" max="8180" width="10.42578125" style="1" customWidth="1"/>
    <col min="8181" max="8181" width="7.7109375" style="1" customWidth="1"/>
    <col min="8182" max="8182" width="10.5703125" style="1" customWidth="1"/>
    <col min="8183" max="8183" width="59" style="1" customWidth="1"/>
    <col min="8184" max="8185" width="0" style="1" hidden="1" customWidth="1"/>
    <col min="8186" max="8188" width="27.85546875" style="1" customWidth="1"/>
    <col min="8189" max="8191" width="6.140625" style="1" customWidth="1"/>
    <col min="8192" max="8192" width="9.140625" style="1" customWidth="1"/>
    <col min="8193" max="8193" width="33.28515625" style="1" customWidth="1"/>
    <col min="8194" max="8194" width="23.7109375" style="1" bestFit="1" customWidth="1"/>
    <col min="8195" max="8195" width="26.42578125" style="1" bestFit="1" customWidth="1"/>
    <col min="8196" max="8196" width="24.7109375" style="1" bestFit="1" customWidth="1"/>
    <col min="8197" max="8197" width="20.7109375" style="1" bestFit="1" customWidth="1"/>
    <col min="8198" max="8435" width="9.140625" style="1"/>
    <col min="8436" max="8436" width="10.42578125" style="1" customWidth="1"/>
    <col min="8437" max="8437" width="7.7109375" style="1" customWidth="1"/>
    <col min="8438" max="8438" width="10.5703125" style="1" customWidth="1"/>
    <col min="8439" max="8439" width="59" style="1" customWidth="1"/>
    <col min="8440" max="8441" width="0" style="1" hidden="1" customWidth="1"/>
    <col min="8442" max="8444" width="27.85546875" style="1" customWidth="1"/>
    <col min="8445" max="8447" width="6.140625" style="1" customWidth="1"/>
    <col min="8448" max="8448" width="9.140625" style="1" customWidth="1"/>
    <col min="8449" max="8449" width="33.28515625" style="1" customWidth="1"/>
    <col min="8450" max="8450" width="23.7109375" style="1" bestFit="1" customWidth="1"/>
    <col min="8451" max="8451" width="26.42578125" style="1" bestFit="1" customWidth="1"/>
    <col min="8452" max="8452" width="24.7109375" style="1" bestFit="1" customWidth="1"/>
    <col min="8453" max="8453" width="20.7109375" style="1" bestFit="1" customWidth="1"/>
    <col min="8454" max="8691" width="9.140625" style="1"/>
    <col min="8692" max="8692" width="10.42578125" style="1" customWidth="1"/>
    <col min="8693" max="8693" width="7.7109375" style="1" customWidth="1"/>
    <col min="8694" max="8694" width="10.5703125" style="1" customWidth="1"/>
    <col min="8695" max="8695" width="59" style="1" customWidth="1"/>
    <col min="8696" max="8697" width="0" style="1" hidden="1" customWidth="1"/>
    <col min="8698" max="8700" width="27.85546875" style="1" customWidth="1"/>
    <col min="8701" max="8703" width="6.140625" style="1" customWidth="1"/>
    <col min="8704" max="8704" width="9.140625" style="1" customWidth="1"/>
    <col min="8705" max="8705" width="33.28515625" style="1" customWidth="1"/>
    <col min="8706" max="8706" width="23.7109375" style="1" bestFit="1" customWidth="1"/>
    <col min="8707" max="8707" width="26.42578125" style="1" bestFit="1" customWidth="1"/>
    <col min="8708" max="8708" width="24.7109375" style="1" bestFit="1" customWidth="1"/>
    <col min="8709" max="8709" width="20.7109375" style="1" bestFit="1" customWidth="1"/>
    <col min="8710" max="8947" width="9.140625" style="1"/>
    <col min="8948" max="8948" width="10.42578125" style="1" customWidth="1"/>
    <col min="8949" max="8949" width="7.7109375" style="1" customWidth="1"/>
    <col min="8950" max="8950" width="10.5703125" style="1" customWidth="1"/>
    <col min="8951" max="8951" width="59" style="1" customWidth="1"/>
    <col min="8952" max="8953" width="0" style="1" hidden="1" customWidth="1"/>
    <col min="8954" max="8956" width="27.85546875" style="1" customWidth="1"/>
    <col min="8957" max="8959" width="6.140625" style="1" customWidth="1"/>
    <col min="8960" max="8960" width="9.140625" style="1" customWidth="1"/>
    <col min="8961" max="8961" width="33.28515625" style="1" customWidth="1"/>
    <col min="8962" max="8962" width="23.7109375" style="1" bestFit="1" customWidth="1"/>
    <col min="8963" max="8963" width="26.42578125" style="1" bestFit="1" customWidth="1"/>
    <col min="8964" max="8964" width="24.7109375" style="1" bestFit="1" customWidth="1"/>
    <col min="8965" max="8965" width="20.7109375" style="1" bestFit="1" customWidth="1"/>
    <col min="8966" max="9203" width="9.140625" style="1"/>
    <col min="9204" max="9204" width="10.42578125" style="1" customWidth="1"/>
    <col min="9205" max="9205" width="7.7109375" style="1" customWidth="1"/>
    <col min="9206" max="9206" width="10.5703125" style="1" customWidth="1"/>
    <col min="9207" max="9207" width="59" style="1" customWidth="1"/>
    <col min="9208" max="9209" width="0" style="1" hidden="1" customWidth="1"/>
    <col min="9210" max="9212" width="27.85546875" style="1" customWidth="1"/>
    <col min="9213" max="9215" width="6.140625" style="1" customWidth="1"/>
    <col min="9216" max="9216" width="9.140625" style="1" customWidth="1"/>
    <col min="9217" max="9217" width="33.28515625" style="1" customWidth="1"/>
    <col min="9218" max="9218" width="23.7109375" style="1" bestFit="1" customWidth="1"/>
    <col min="9219" max="9219" width="26.42578125" style="1" bestFit="1" customWidth="1"/>
    <col min="9220" max="9220" width="24.7109375" style="1" bestFit="1" customWidth="1"/>
    <col min="9221" max="9221" width="20.7109375" style="1" bestFit="1" customWidth="1"/>
    <col min="9222" max="9459" width="9.140625" style="1"/>
    <col min="9460" max="9460" width="10.42578125" style="1" customWidth="1"/>
    <col min="9461" max="9461" width="7.7109375" style="1" customWidth="1"/>
    <col min="9462" max="9462" width="10.5703125" style="1" customWidth="1"/>
    <col min="9463" max="9463" width="59" style="1" customWidth="1"/>
    <col min="9464" max="9465" width="0" style="1" hidden="1" customWidth="1"/>
    <col min="9466" max="9468" width="27.85546875" style="1" customWidth="1"/>
    <col min="9469" max="9471" width="6.140625" style="1" customWidth="1"/>
    <col min="9472" max="9472" width="9.140625" style="1" customWidth="1"/>
    <col min="9473" max="9473" width="33.28515625" style="1" customWidth="1"/>
    <col min="9474" max="9474" width="23.7109375" style="1" bestFit="1" customWidth="1"/>
    <col min="9475" max="9475" width="26.42578125" style="1" bestFit="1" customWidth="1"/>
    <col min="9476" max="9476" width="24.7109375" style="1" bestFit="1" customWidth="1"/>
    <col min="9477" max="9477" width="20.7109375" style="1" bestFit="1" customWidth="1"/>
    <col min="9478" max="9715" width="9.140625" style="1"/>
    <col min="9716" max="9716" width="10.42578125" style="1" customWidth="1"/>
    <col min="9717" max="9717" width="7.7109375" style="1" customWidth="1"/>
    <col min="9718" max="9718" width="10.5703125" style="1" customWidth="1"/>
    <col min="9719" max="9719" width="59" style="1" customWidth="1"/>
    <col min="9720" max="9721" width="0" style="1" hidden="1" customWidth="1"/>
    <col min="9722" max="9724" width="27.85546875" style="1" customWidth="1"/>
    <col min="9725" max="9727" width="6.140625" style="1" customWidth="1"/>
    <col min="9728" max="9728" width="9.140625" style="1" customWidth="1"/>
    <col min="9729" max="9729" width="33.28515625" style="1" customWidth="1"/>
    <col min="9730" max="9730" width="23.7109375" style="1" bestFit="1" customWidth="1"/>
    <col min="9731" max="9731" width="26.42578125" style="1" bestFit="1" customWidth="1"/>
    <col min="9732" max="9732" width="24.7109375" style="1" bestFit="1" customWidth="1"/>
    <col min="9733" max="9733" width="20.7109375" style="1" bestFit="1" customWidth="1"/>
    <col min="9734" max="9971" width="9.140625" style="1"/>
    <col min="9972" max="9972" width="10.42578125" style="1" customWidth="1"/>
    <col min="9973" max="9973" width="7.7109375" style="1" customWidth="1"/>
    <col min="9974" max="9974" width="10.5703125" style="1" customWidth="1"/>
    <col min="9975" max="9975" width="59" style="1" customWidth="1"/>
    <col min="9976" max="9977" width="0" style="1" hidden="1" customWidth="1"/>
    <col min="9978" max="9980" width="27.85546875" style="1" customWidth="1"/>
    <col min="9981" max="9983" width="6.140625" style="1" customWidth="1"/>
    <col min="9984" max="9984" width="9.140625" style="1" customWidth="1"/>
    <col min="9985" max="9985" width="33.28515625" style="1" customWidth="1"/>
    <col min="9986" max="9986" width="23.7109375" style="1" bestFit="1" customWidth="1"/>
    <col min="9987" max="9987" width="26.42578125" style="1" bestFit="1" customWidth="1"/>
    <col min="9988" max="9988" width="24.7109375" style="1" bestFit="1" customWidth="1"/>
    <col min="9989" max="9989" width="20.7109375" style="1" bestFit="1" customWidth="1"/>
    <col min="9990" max="10227" width="9.140625" style="1"/>
    <col min="10228" max="10228" width="10.42578125" style="1" customWidth="1"/>
    <col min="10229" max="10229" width="7.7109375" style="1" customWidth="1"/>
    <col min="10230" max="10230" width="10.5703125" style="1" customWidth="1"/>
    <col min="10231" max="10231" width="59" style="1" customWidth="1"/>
    <col min="10232" max="10233" width="0" style="1" hidden="1" customWidth="1"/>
    <col min="10234" max="10236" width="27.85546875" style="1" customWidth="1"/>
    <col min="10237" max="10239" width="6.140625" style="1" customWidth="1"/>
    <col min="10240" max="10240" width="9.140625" style="1" customWidth="1"/>
    <col min="10241" max="10241" width="33.28515625" style="1" customWidth="1"/>
    <col min="10242" max="10242" width="23.7109375" style="1" bestFit="1" customWidth="1"/>
    <col min="10243" max="10243" width="26.42578125" style="1" bestFit="1" customWidth="1"/>
    <col min="10244" max="10244" width="24.7109375" style="1" bestFit="1" customWidth="1"/>
    <col min="10245" max="10245" width="20.7109375" style="1" bestFit="1" customWidth="1"/>
    <col min="10246" max="10483" width="9.140625" style="1"/>
    <col min="10484" max="10484" width="10.42578125" style="1" customWidth="1"/>
    <col min="10485" max="10485" width="7.7109375" style="1" customWidth="1"/>
    <col min="10486" max="10486" width="10.5703125" style="1" customWidth="1"/>
    <col min="10487" max="10487" width="59" style="1" customWidth="1"/>
    <col min="10488" max="10489" width="0" style="1" hidden="1" customWidth="1"/>
    <col min="10490" max="10492" width="27.85546875" style="1" customWidth="1"/>
    <col min="10493" max="10495" width="6.140625" style="1" customWidth="1"/>
    <col min="10496" max="10496" width="9.140625" style="1" customWidth="1"/>
    <col min="10497" max="10497" width="33.28515625" style="1" customWidth="1"/>
    <col min="10498" max="10498" width="23.7109375" style="1" bestFit="1" customWidth="1"/>
    <col min="10499" max="10499" width="26.42578125" style="1" bestFit="1" customWidth="1"/>
    <col min="10500" max="10500" width="24.7109375" style="1" bestFit="1" customWidth="1"/>
    <col min="10501" max="10501" width="20.7109375" style="1" bestFit="1" customWidth="1"/>
    <col min="10502" max="10739" width="9.140625" style="1"/>
    <col min="10740" max="10740" width="10.42578125" style="1" customWidth="1"/>
    <col min="10741" max="10741" width="7.7109375" style="1" customWidth="1"/>
    <col min="10742" max="10742" width="10.5703125" style="1" customWidth="1"/>
    <col min="10743" max="10743" width="59" style="1" customWidth="1"/>
    <col min="10744" max="10745" width="0" style="1" hidden="1" customWidth="1"/>
    <col min="10746" max="10748" width="27.85546875" style="1" customWidth="1"/>
    <col min="10749" max="10751" width="6.140625" style="1" customWidth="1"/>
    <col min="10752" max="10752" width="9.140625" style="1" customWidth="1"/>
    <col min="10753" max="10753" width="33.28515625" style="1" customWidth="1"/>
    <col min="10754" max="10754" width="23.7109375" style="1" bestFit="1" customWidth="1"/>
    <col min="10755" max="10755" width="26.42578125" style="1" bestFit="1" customWidth="1"/>
    <col min="10756" max="10756" width="24.7109375" style="1" bestFit="1" customWidth="1"/>
    <col min="10757" max="10757" width="20.7109375" style="1" bestFit="1" customWidth="1"/>
    <col min="10758" max="10995" width="9.140625" style="1"/>
    <col min="10996" max="10996" width="10.42578125" style="1" customWidth="1"/>
    <col min="10997" max="10997" width="7.7109375" style="1" customWidth="1"/>
    <col min="10998" max="10998" width="10.5703125" style="1" customWidth="1"/>
    <col min="10999" max="10999" width="59" style="1" customWidth="1"/>
    <col min="11000" max="11001" width="0" style="1" hidden="1" customWidth="1"/>
    <col min="11002" max="11004" width="27.85546875" style="1" customWidth="1"/>
    <col min="11005" max="11007" width="6.140625" style="1" customWidth="1"/>
    <col min="11008" max="11008" width="9.140625" style="1" customWidth="1"/>
    <col min="11009" max="11009" width="33.28515625" style="1" customWidth="1"/>
    <col min="11010" max="11010" width="23.7109375" style="1" bestFit="1" customWidth="1"/>
    <col min="11011" max="11011" width="26.42578125" style="1" bestFit="1" customWidth="1"/>
    <col min="11012" max="11012" width="24.7109375" style="1" bestFit="1" customWidth="1"/>
    <col min="11013" max="11013" width="20.7109375" style="1" bestFit="1" customWidth="1"/>
    <col min="11014" max="11251" width="9.140625" style="1"/>
    <col min="11252" max="11252" width="10.42578125" style="1" customWidth="1"/>
    <col min="11253" max="11253" width="7.7109375" style="1" customWidth="1"/>
    <col min="11254" max="11254" width="10.5703125" style="1" customWidth="1"/>
    <col min="11255" max="11255" width="59" style="1" customWidth="1"/>
    <col min="11256" max="11257" width="0" style="1" hidden="1" customWidth="1"/>
    <col min="11258" max="11260" width="27.85546875" style="1" customWidth="1"/>
    <col min="11261" max="11263" width="6.140625" style="1" customWidth="1"/>
    <col min="11264" max="11264" width="9.140625" style="1" customWidth="1"/>
    <col min="11265" max="11265" width="33.28515625" style="1" customWidth="1"/>
    <col min="11266" max="11266" width="23.7109375" style="1" bestFit="1" customWidth="1"/>
    <col min="11267" max="11267" width="26.42578125" style="1" bestFit="1" customWidth="1"/>
    <col min="11268" max="11268" width="24.7109375" style="1" bestFit="1" customWidth="1"/>
    <col min="11269" max="11269" width="20.7109375" style="1" bestFit="1" customWidth="1"/>
    <col min="11270" max="11507" width="9.140625" style="1"/>
    <col min="11508" max="11508" width="10.42578125" style="1" customWidth="1"/>
    <col min="11509" max="11509" width="7.7109375" style="1" customWidth="1"/>
    <col min="11510" max="11510" width="10.5703125" style="1" customWidth="1"/>
    <col min="11511" max="11511" width="59" style="1" customWidth="1"/>
    <col min="11512" max="11513" width="0" style="1" hidden="1" customWidth="1"/>
    <col min="11514" max="11516" width="27.85546875" style="1" customWidth="1"/>
    <col min="11517" max="11519" width="6.140625" style="1" customWidth="1"/>
    <col min="11520" max="11520" width="9.140625" style="1" customWidth="1"/>
    <col min="11521" max="11521" width="33.28515625" style="1" customWidth="1"/>
    <col min="11522" max="11522" width="23.7109375" style="1" bestFit="1" customWidth="1"/>
    <col min="11523" max="11523" width="26.42578125" style="1" bestFit="1" customWidth="1"/>
    <col min="11524" max="11524" width="24.7109375" style="1" bestFit="1" customWidth="1"/>
    <col min="11525" max="11525" width="20.7109375" style="1" bestFit="1" customWidth="1"/>
    <col min="11526" max="11763" width="9.140625" style="1"/>
    <col min="11764" max="11764" width="10.42578125" style="1" customWidth="1"/>
    <col min="11765" max="11765" width="7.7109375" style="1" customWidth="1"/>
    <col min="11766" max="11766" width="10.5703125" style="1" customWidth="1"/>
    <col min="11767" max="11767" width="59" style="1" customWidth="1"/>
    <col min="11768" max="11769" width="0" style="1" hidden="1" customWidth="1"/>
    <col min="11770" max="11772" width="27.85546875" style="1" customWidth="1"/>
    <col min="11773" max="11775" width="6.140625" style="1" customWidth="1"/>
    <col min="11776" max="11776" width="9.140625" style="1" customWidth="1"/>
    <col min="11777" max="11777" width="33.28515625" style="1" customWidth="1"/>
    <col min="11778" max="11778" width="23.7109375" style="1" bestFit="1" customWidth="1"/>
    <col min="11779" max="11779" width="26.42578125" style="1" bestFit="1" customWidth="1"/>
    <col min="11780" max="11780" width="24.7109375" style="1" bestFit="1" customWidth="1"/>
    <col min="11781" max="11781" width="20.7109375" style="1" bestFit="1" customWidth="1"/>
    <col min="11782" max="12019" width="9.140625" style="1"/>
    <col min="12020" max="12020" width="10.42578125" style="1" customWidth="1"/>
    <col min="12021" max="12021" width="7.7109375" style="1" customWidth="1"/>
    <col min="12022" max="12022" width="10.5703125" style="1" customWidth="1"/>
    <col min="12023" max="12023" width="59" style="1" customWidth="1"/>
    <col min="12024" max="12025" width="0" style="1" hidden="1" customWidth="1"/>
    <col min="12026" max="12028" width="27.85546875" style="1" customWidth="1"/>
    <col min="12029" max="12031" width="6.140625" style="1" customWidth="1"/>
    <col min="12032" max="12032" width="9.140625" style="1" customWidth="1"/>
    <col min="12033" max="12033" width="33.28515625" style="1" customWidth="1"/>
    <col min="12034" max="12034" width="23.7109375" style="1" bestFit="1" customWidth="1"/>
    <col min="12035" max="12035" width="26.42578125" style="1" bestFit="1" customWidth="1"/>
    <col min="12036" max="12036" width="24.7109375" style="1" bestFit="1" customWidth="1"/>
    <col min="12037" max="12037" width="20.7109375" style="1" bestFit="1" customWidth="1"/>
    <col min="12038" max="12275" width="9.140625" style="1"/>
    <col min="12276" max="12276" width="10.42578125" style="1" customWidth="1"/>
    <col min="12277" max="12277" width="7.7109375" style="1" customWidth="1"/>
    <col min="12278" max="12278" width="10.5703125" style="1" customWidth="1"/>
    <col min="12279" max="12279" width="59" style="1" customWidth="1"/>
    <col min="12280" max="12281" width="0" style="1" hidden="1" customWidth="1"/>
    <col min="12282" max="12284" width="27.85546875" style="1" customWidth="1"/>
    <col min="12285" max="12287" width="6.140625" style="1" customWidth="1"/>
    <col min="12288" max="12288" width="9.140625" style="1" customWidth="1"/>
    <col min="12289" max="12289" width="33.28515625" style="1" customWidth="1"/>
    <col min="12290" max="12290" width="23.7109375" style="1" bestFit="1" customWidth="1"/>
    <col min="12291" max="12291" width="26.42578125" style="1" bestFit="1" customWidth="1"/>
    <col min="12292" max="12292" width="24.7109375" style="1" bestFit="1" customWidth="1"/>
    <col min="12293" max="12293" width="20.7109375" style="1" bestFit="1" customWidth="1"/>
    <col min="12294" max="12531" width="9.140625" style="1"/>
    <col min="12532" max="12532" width="10.42578125" style="1" customWidth="1"/>
    <col min="12533" max="12533" width="7.7109375" style="1" customWidth="1"/>
    <col min="12534" max="12534" width="10.5703125" style="1" customWidth="1"/>
    <col min="12535" max="12535" width="59" style="1" customWidth="1"/>
    <col min="12536" max="12537" width="0" style="1" hidden="1" customWidth="1"/>
    <col min="12538" max="12540" width="27.85546875" style="1" customWidth="1"/>
    <col min="12541" max="12543" width="6.140625" style="1" customWidth="1"/>
    <col min="12544" max="12544" width="9.140625" style="1" customWidth="1"/>
    <col min="12545" max="12545" width="33.28515625" style="1" customWidth="1"/>
    <col min="12546" max="12546" width="23.7109375" style="1" bestFit="1" customWidth="1"/>
    <col min="12547" max="12547" width="26.42578125" style="1" bestFit="1" customWidth="1"/>
    <col min="12548" max="12548" width="24.7109375" style="1" bestFit="1" customWidth="1"/>
    <col min="12549" max="12549" width="20.7109375" style="1" bestFit="1" customWidth="1"/>
    <col min="12550" max="12787" width="9.140625" style="1"/>
    <col min="12788" max="12788" width="10.42578125" style="1" customWidth="1"/>
    <col min="12789" max="12789" width="7.7109375" style="1" customWidth="1"/>
    <col min="12790" max="12790" width="10.5703125" style="1" customWidth="1"/>
    <col min="12791" max="12791" width="59" style="1" customWidth="1"/>
    <col min="12792" max="12793" width="0" style="1" hidden="1" customWidth="1"/>
    <col min="12794" max="12796" width="27.85546875" style="1" customWidth="1"/>
    <col min="12797" max="12799" width="6.140625" style="1" customWidth="1"/>
    <col min="12800" max="12800" width="9.140625" style="1" customWidth="1"/>
    <col min="12801" max="12801" width="33.28515625" style="1" customWidth="1"/>
    <col min="12802" max="12802" width="23.7109375" style="1" bestFit="1" customWidth="1"/>
    <col min="12803" max="12803" width="26.42578125" style="1" bestFit="1" customWidth="1"/>
    <col min="12804" max="12804" width="24.7109375" style="1" bestFit="1" customWidth="1"/>
    <col min="12805" max="12805" width="20.7109375" style="1" bestFit="1" customWidth="1"/>
    <col min="12806" max="13043" width="9.140625" style="1"/>
    <col min="13044" max="13044" width="10.42578125" style="1" customWidth="1"/>
    <col min="13045" max="13045" width="7.7109375" style="1" customWidth="1"/>
    <col min="13046" max="13046" width="10.5703125" style="1" customWidth="1"/>
    <col min="13047" max="13047" width="59" style="1" customWidth="1"/>
    <col min="13048" max="13049" width="0" style="1" hidden="1" customWidth="1"/>
    <col min="13050" max="13052" width="27.85546875" style="1" customWidth="1"/>
    <col min="13053" max="13055" width="6.140625" style="1" customWidth="1"/>
    <col min="13056" max="13056" width="9.140625" style="1" customWidth="1"/>
    <col min="13057" max="13057" width="33.28515625" style="1" customWidth="1"/>
    <col min="13058" max="13058" width="23.7109375" style="1" bestFit="1" customWidth="1"/>
    <col min="13059" max="13059" width="26.42578125" style="1" bestFit="1" customWidth="1"/>
    <col min="13060" max="13060" width="24.7109375" style="1" bestFit="1" customWidth="1"/>
    <col min="13061" max="13061" width="20.7109375" style="1" bestFit="1" customWidth="1"/>
    <col min="13062" max="13299" width="9.140625" style="1"/>
    <col min="13300" max="13300" width="10.42578125" style="1" customWidth="1"/>
    <col min="13301" max="13301" width="7.7109375" style="1" customWidth="1"/>
    <col min="13302" max="13302" width="10.5703125" style="1" customWidth="1"/>
    <col min="13303" max="13303" width="59" style="1" customWidth="1"/>
    <col min="13304" max="13305" width="0" style="1" hidden="1" customWidth="1"/>
    <col min="13306" max="13308" width="27.85546875" style="1" customWidth="1"/>
    <col min="13309" max="13311" width="6.140625" style="1" customWidth="1"/>
    <col min="13312" max="13312" width="9.140625" style="1" customWidth="1"/>
    <col min="13313" max="13313" width="33.28515625" style="1" customWidth="1"/>
    <col min="13314" max="13314" width="23.7109375" style="1" bestFit="1" customWidth="1"/>
    <col min="13315" max="13315" width="26.42578125" style="1" bestFit="1" customWidth="1"/>
    <col min="13316" max="13316" width="24.7109375" style="1" bestFit="1" customWidth="1"/>
    <col min="13317" max="13317" width="20.7109375" style="1" bestFit="1" customWidth="1"/>
    <col min="13318" max="13555" width="9.140625" style="1"/>
    <col min="13556" max="13556" width="10.42578125" style="1" customWidth="1"/>
    <col min="13557" max="13557" width="7.7109375" style="1" customWidth="1"/>
    <col min="13558" max="13558" width="10.5703125" style="1" customWidth="1"/>
    <col min="13559" max="13559" width="59" style="1" customWidth="1"/>
    <col min="13560" max="13561" width="0" style="1" hidden="1" customWidth="1"/>
    <col min="13562" max="13564" width="27.85546875" style="1" customWidth="1"/>
    <col min="13565" max="13567" width="6.140625" style="1" customWidth="1"/>
    <col min="13568" max="13568" width="9.140625" style="1" customWidth="1"/>
    <col min="13569" max="13569" width="33.28515625" style="1" customWidth="1"/>
    <col min="13570" max="13570" width="23.7109375" style="1" bestFit="1" customWidth="1"/>
    <col min="13571" max="13571" width="26.42578125" style="1" bestFit="1" customWidth="1"/>
    <col min="13572" max="13572" width="24.7109375" style="1" bestFit="1" customWidth="1"/>
    <col min="13573" max="13573" width="20.7109375" style="1" bestFit="1" customWidth="1"/>
    <col min="13574" max="13811" width="9.140625" style="1"/>
    <col min="13812" max="13812" width="10.42578125" style="1" customWidth="1"/>
    <col min="13813" max="13813" width="7.7109375" style="1" customWidth="1"/>
    <col min="13814" max="13814" width="10.5703125" style="1" customWidth="1"/>
    <col min="13815" max="13815" width="59" style="1" customWidth="1"/>
    <col min="13816" max="13817" width="0" style="1" hidden="1" customWidth="1"/>
    <col min="13818" max="13820" width="27.85546875" style="1" customWidth="1"/>
    <col min="13821" max="13823" width="6.140625" style="1" customWidth="1"/>
    <col min="13824" max="13824" width="9.140625" style="1" customWidth="1"/>
    <col min="13825" max="13825" width="33.28515625" style="1" customWidth="1"/>
    <col min="13826" max="13826" width="23.7109375" style="1" bestFit="1" customWidth="1"/>
    <col min="13827" max="13827" width="26.42578125" style="1" bestFit="1" customWidth="1"/>
    <col min="13828" max="13828" width="24.7109375" style="1" bestFit="1" customWidth="1"/>
    <col min="13829" max="13829" width="20.7109375" style="1" bestFit="1" customWidth="1"/>
    <col min="13830" max="14067" width="9.140625" style="1"/>
    <col min="14068" max="14068" width="10.42578125" style="1" customWidth="1"/>
    <col min="14069" max="14069" width="7.7109375" style="1" customWidth="1"/>
    <col min="14070" max="14070" width="10.5703125" style="1" customWidth="1"/>
    <col min="14071" max="14071" width="59" style="1" customWidth="1"/>
    <col min="14072" max="14073" width="0" style="1" hidden="1" customWidth="1"/>
    <col min="14074" max="14076" width="27.85546875" style="1" customWidth="1"/>
    <col min="14077" max="14079" width="6.140625" style="1" customWidth="1"/>
    <col min="14080" max="14080" width="9.140625" style="1" customWidth="1"/>
    <col min="14081" max="14081" width="33.28515625" style="1" customWidth="1"/>
    <col min="14082" max="14082" width="23.7109375" style="1" bestFit="1" customWidth="1"/>
    <col min="14083" max="14083" width="26.42578125" style="1" bestFit="1" customWidth="1"/>
    <col min="14084" max="14084" width="24.7109375" style="1" bestFit="1" customWidth="1"/>
    <col min="14085" max="14085" width="20.7109375" style="1" bestFit="1" customWidth="1"/>
    <col min="14086" max="14323" width="9.140625" style="1"/>
    <col min="14324" max="14324" width="10.42578125" style="1" customWidth="1"/>
    <col min="14325" max="14325" width="7.7109375" style="1" customWidth="1"/>
    <col min="14326" max="14326" width="10.5703125" style="1" customWidth="1"/>
    <col min="14327" max="14327" width="59" style="1" customWidth="1"/>
    <col min="14328" max="14329" width="0" style="1" hidden="1" customWidth="1"/>
    <col min="14330" max="14332" width="27.85546875" style="1" customWidth="1"/>
    <col min="14333" max="14335" width="6.140625" style="1" customWidth="1"/>
    <col min="14336" max="14336" width="9.140625" style="1" customWidth="1"/>
    <col min="14337" max="14337" width="33.28515625" style="1" customWidth="1"/>
    <col min="14338" max="14338" width="23.7109375" style="1" bestFit="1" customWidth="1"/>
    <col min="14339" max="14339" width="26.42578125" style="1" bestFit="1" customWidth="1"/>
    <col min="14340" max="14340" width="24.7109375" style="1" bestFit="1" customWidth="1"/>
    <col min="14341" max="14341" width="20.7109375" style="1" bestFit="1" customWidth="1"/>
    <col min="14342" max="14579" width="9.140625" style="1"/>
    <col min="14580" max="14580" width="10.42578125" style="1" customWidth="1"/>
    <col min="14581" max="14581" width="7.7109375" style="1" customWidth="1"/>
    <col min="14582" max="14582" width="10.5703125" style="1" customWidth="1"/>
    <col min="14583" max="14583" width="59" style="1" customWidth="1"/>
    <col min="14584" max="14585" width="0" style="1" hidden="1" customWidth="1"/>
    <col min="14586" max="14588" width="27.85546875" style="1" customWidth="1"/>
    <col min="14589" max="14591" width="6.140625" style="1" customWidth="1"/>
    <col min="14592" max="14592" width="9.140625" style="1" customWidth="1"/>
    <col min="14593" max="14593" width="33.28515625" style="1" customWidth="1"/>
    <col min="14594" max="14594" width="23.7109375" style="1" bestFit="1" customWidth="1"/>
    <col min="14595" max="14595" width="26.42578125" style="1" bestFit="1" customWidth="1"/>
    <col min="14596" max="14596" width="24.7109375" style="1" bestFit="1" customWidth="1"/>
    <col min="14597" max="14597" width="20.7109375" style="1" bestFit="1" customWidth="1"/>
    <col min="14598" max="14835" width="9.140625" style="1"/>
    <col min="14836" max="14836" width="10.42578125" style="1" customWidth="1"/>
    <col min="14837" max="14837" width="7.7109375" style="1" customWidth="1"/>
    <col min="14838" max="14838" width="10.5703125" style="1" customWidth="1"/>
    <col min="14839" max="14839" width="59" style="1" customWidth="1"/>
    <col min="14840" max="14841" width="0" style="1" hidden="1" customWidth="1"/>
    <col min="14842" max="14844" width="27.85546875" style="1" customWidth="1"/>
    <col min="14845" max="14847" width="6.140625" style="1" customWidth="1"/>
    <col min="14848" max="14848" width="9.140625" style="1" customWidth="1"/>
    <col min="14849" max="14849" width="33.28515625" style="1" customWidth="1"/>
    <col min="14850" max="14850" width="23.7109375" style="1" bestFit="1" customWidth="1"/>
    <col min="14851" max="14851" width="26.42578125" style="1" bestFit="1" customWidth="1"/>
    <col min="14852" max="14852" width="24.7109375" style="1" bestFit="1" customWidth="1"/>
    <col min="14853" max="14853" width="20.7109375" style="1" bestFit="1" customWidth="1"/>
    <col min="14854" max="15091" width="9.140625" style="1"/>
    <col min="15092" max="15092" width="10.42578125" style="1" customWidth="1"/>
    <col min="15093" max="15093" width="7.7109375" style="1" customWidth="1"/>
    <col min="15094" max="15094" width="10.5703125" style="1" customWidth="1"/>
    <col min="15095" max="15095" width="59" style="1" customWidth="1"/>
    <col min="15096" max="15097" width="0" style="1" hidden="1" customWidth="1"/>
    <col min="15098" max="15100" width="27.85546875" style="1" customWidth="1"/>
    <col min="15101" max="15103" width="6.140625" style="1" customWidth="1"/>
    <col min="15104" max="15104" width="9.140625" style="1" customWidth="1"/>
    <col min="15105" max="15105" width="33.28515625" style="1" customWidth="1"/>
    <col min="15106" max="15106" width="23.7109375" style="1" bestFit="1" customWidth="1"/>
    <col min="15107" max="15107" width="26.42578125" style="1" bestFit="1" customWidth="1"/>
    <col min="15108" max="15108" width="24.7109375" style="1" bestFit="1" customWidth="1"/>
    <col min="15109" max="15109" width="20.7109375" style="1" bestFit="1" customWidth="1"/>
    <col min="15110" max="15347" width="9.140625" style="1"/>
    <col min="15348" max="15348" width="10.42578125" style="1" customWidth="1"/>
    <col min="15349" max="15349" width="7.7109375" style="1" customWidth="1"/>
    <col min="15350" max="15350" width="10.5703125" style="1" customWidth="1"/>
    <col min="15351" max="15351" width="59" style="1" customWidth="1"/>
    <col min="15352" max="15353" width="0" style="1" hidden="1" customWidth="1"/>
    <col min="15354" max="15356" width="27.85546875" style="1" customWidth="1"/>
    <col min="15357" max="15359" width="6.140625" style="1" customWidth="1"/>
    <col min="15360" max="15360" width="9.140625" style="1" customWidth="1"/>
    <col min="15361" max="15361" width="33.28515625" style="1" customWidth="1"/>
    <col min="15362" max="15362" width="23.7109375" style="1" bestFit="1" customWidth="1"/>
    <col min="15363" max="15363" width="26.42578125" style="1" bestFit="1" customWidth="1"/>
    <col min="15364" max="15364" width="24.7109375" style="1" bestFit="1" customWidth="1"/>
    <col min="15365" max="15365" width="20.7109375" style="1" bestFit="1" customWidth="1"/>
    <col min="15366" max="15603" width="9.140625" style="1"/>
    <col min="15604" max="15604" width="10.42578125" style="1" customWidth="1"/>
    <col min="15605" max="15605" width="7.7109375" style="1" customWidth="1"/>
    <col min="15606" max="15606" width="10.5703125" style="1" customWidth="1"/>
    <col min="15607" max="15607" width="59" style="1" customWidth="1"/>
    <col min="15608" max="15609" width="0" style="1" hidden="1" customWidth="1"/>
    <col min="15610" max="15612" width="27.85546875" style="1" customWidth="1"/>
    <col min="15613" max="15615" width="6.140625" style="1" customWidth="1"/>
    <col min="15616" max="15616" width="9.140625" style="1" customWidth="1"/>
    <col min="15617" max="15617" width="33.28515625" style="1" customWidth="1"/>
    <col min="15618" max="15618" width="23.7109375" style="1" bestFit="1" customWidth="1"/>
    <col min="15619" max="15619" width="26.42578125" style="1" bestFit="1" customWidth="1"/>
    <col min="15620" max="15620" width="24.7109375" style="1" bestFit="1" customWidth="1"/>
    <col min="15621" max="15621" width="20.7109375" style="1" bestFit="1" customWidth="1"/>
    <col min="15622" max="15859" width="9.140625" style="1"/>
    <col min="15860" max="15860" width="10.42578125" style="1" customWidth="1"/>
    <col min="15861" max="15861" width="7.7109375" style="1" customWidth="1"/>
    <col min="15862" max="15862" width="10.5703125" style="1" customWidth="1"/>
    <col min="15863" max="15863" width="59" style="1" customWidth="1"/>
    <col min="15864" max="15865" width="0" style="1" hidden="1" customWidth="1"/>
    <col min="15866" max="15868" width="27.85546875" style="1" customWidth="1"/>
    <col min="15869" max="15871" width="6.140625" style="1" customWidth="1"/>
    <col min="15872" max="15872" width="9.140625" style="1" customWidth="1"/>
    <col min="15873" max="15873" width="33.28515625" style="1" customWidth="1"/>
    <col min="15874" max="15874" width="23.7109375" style="1" bestFit="1" customWidth="1"/>
    <col min="15875" max="15875" width="26.42578125" style="1" bestFit="1" customWidth="1"/>
    <col min="15876" max="15876" width="24.7109375" style="1" bestFit="1" customWidth="1"/>
    <col min="15877" max="15877" width="20.7109375" style="1" bestFit="1" customWidth="1"/>
    <col min="15878" max="16115" width="9.140625" style="1"/>
    <col min="16116" max="16116" width="10.42578125" style="1" customWidth="1"/>
    <col min="16117" max="16117" width="7.7109375" style="1" customWidth="1"/>
    <col min="16118" max="16118" width="10.5703125" style="1" customWidth="1"/>
    <col min="16119" max="16119" width="59" style="1" customWidth="1"/>
    <col min="16120" max="16121" width="0" style="1" hidden="1" customWidth="1"/>
    <col min="16122" max="16124" width="27.85546875" style="1" customWidth="1"/>
    <col min="16125" max="16127" width="6.140625" style="1" customWidth="1"/>
    <col min="16128" max="16128" width="9.140625" style="1" customWidth="1"/>
    <col min="16129" max="16129" width="33.28515625" style="1" customWidth="1"/>
    <col min="16130" max="16130" width="23.7109375" style="1" bestFit="1" customWidth="1"/>
    <col min="16131" max="16131" width="26.42578125" style="1" bestFit="1" customWidth="1"/>
    <col min="16132" max="16132" width="24.7109375" style="1" bestFit="1" customWidth="1"/>
    <col min="16133" max="16133" width="20.7109375" style="1" bestFit="1" customWidth="1"/>
    <col min="16134" max="16371" width="9.140625" style="1"/>
    <col min="16372" max="16384" width="8.85546875" style="1" customWidth="1"/>
  </cols>
  <sheetData>
    <row r="1" spans="1:6" ht="43.5" customHeight="1" x14ac:dyDescent="0.2">
      <c r="A1" s="94" t="s">
        <v>159</v>
      </c>
      <c r="B1" s="94"/>
      <c r="C1" s="94"/>
      <c r="D1" s="94"/>
      <c r="E1" s="94"/>
      <c r="F1" s="55"/>
    </row>
    <row r="2" spans="1:6" x14ac:dyDescent="0.2">
      <c r="A2" s="44"/>
      <c r="B2" s="44"/>
      <c r="C2" s="44"/>
      <c r="D2" s="44"/>
      <c r="E2" s="44"/>
    </row>
    <row r="3" spans="1:6" ht="18" customHeight="1" x14ac:dyDescent="0.2">
      <c r="A3" s="100" t="s">
        <v>84</v>
      </c>
      <c r="B3" s="100"/>
      <c r="C3" s="100"/>
      <c r="D3" s="100"/>
      <c r="E3" s="100"/>
    </row>
    <row r="4" spans="1:6" x14ac:dyDescent="0.2">
      <c r="A4" s="43"/>
      <c r="B4" s="43"/>
      <c r="C4" s="43"/>
      <c r="D4" s="43"/>
      <c r="E4" s="43"/>
    </row>
    <row r="5" spans="1:6" ht="18" customHeight="1" x14ac:dyDescent="0.2">
      <c r="A5" s="100" t="s">
        <v>87</v>
      </c>
      <c r="B5" s="100"/>
      <c r="C5" s="100"/>
      <c r="D5" s="100"/>
      <c r="E5" s="100"/>
    </row>
    <row r="6" spans="1:6" x14ac:dyDescent="0.2">
      <c r="A6" s="43"/>
      <c r="B6" s="43"/>
      <c r="C6" s="43"/>
      <c r="D6" s="43"/>
      <c r="E6" s="43"/>
    </row>
    <row r="7" spans="1:6" ht="18" customHeight="1" x14ac:dyDescent="0.2">
      <c r="A7" s="100" t="s">
        <v>102</v>
      </c>
      <c r="B7" s="100"/>
      <c r="C7" s="100"/>
      <c r="D7" s="100"/>
      <c r="E7" s="100"/>
    </row>
    <row r="8" spans="1:6" x14ac:dyDescent="0.2">
      <c r="A8" s="43"/>
      <c r="B8" s="43"/>
      <c r="C8" s="43"/>
      <c r="D8" s="43"/>
      <c r="E8" s="43"/>
    </row>
    <row r="9" spans="1:6" x14ac:dyDescent="0.2">
      <c r="A9" s="131" t="s">
        <v>96</v>
      </c>
      <c r="B9" s="124" t="s">
        <v>163</v>
      </c>
      <c r="C9" s="124" t="s">
        <v>161</v>
      </c>
      <c r="D9" s="124" t="s">
        <v>145</v>
      </c>
      <c r="E9" s="124" t="s">
        <v>162</v>
      </c>
    </row>
    <row r="10" spans="1:6" x14ac:dyDescent="0.2">
      <c r="A10" s="132"/>
      <c r="B10" s="125"/>
      <c r="C10" s="125"/>
      <c r="D10" s="125"/>
      <c r="E10" s="125"/>
    </row>
    <row r="11" spans="1:6" ht="10.5" customHeight="1" x14ac:dyDescent="0.2">
      <c r="A11" s="21">
        <v>1</v>
      </c>
      <c r="B11" s="21">
        <v>2</v>
      </c>
      <c r="C11" s="21">
        <v>3</v>
      </c>
      <c r="D11" s="21">
        <v>4</v>
      </c>
      <c r="E11" s="22">
        <v>5</v>
      </c>
    </row>
    <row r="12" spans="1:6" x14ac:dyDescent="0.2">
      <c r="A12" s="47" t="s">
        <v>97</v>
      </c>
      <c r="B12" s="50">
        <f t="shared" ref="B12:E14" si="0">B13</f>
        <v>97661468</v>
      </c>
      <c r="C12" s="50">
        <f t="shared" si="0"/>
        <v>98925060</v>
      </c>
      <c r="D12" s="50">
        <f>E12-C12</f>
        <v>5063043</v>
      </c>
      <c r="E12" s="50">
        <f t="shared" si="0"/>
        <v>103988103</v>
      </c>
    </row>
    <row r="13" spans="1:6" x14ac:dyDescent="0.2">
      <c r="A13" s="47" t="s">
        <v>98</v>
      </c>
      <c r="B13" s="50">
        <f t="shared" si="0"/>
        <v>97661468</v>
      </c>
      <c r="C13" s="50">
        <f t="shared" si="0"/>
        <v>98925060</v>
      </c>
      <c r="D13" s="50">
        <f t="shared" ref="D13:D15" si="1">E13-C13</f>
        <v>5063043</v>
      </c>
      <c r="E13" s="50">
        <f t="shared" si="0"/>
        <v>103988103</v>
      </c>
    </row>
    <row r="14" spans="1:6" x14ac:dyDescent="0.2">
      <c r="A14" s="56" t="s">
        <v>103</v>
      </c>
      <c r="B14" s="49">
        <f t="shared" si="0"/>
        <v>97661468</v>
      </c>
      <c r="C14" s="49">
        <f t="shared" si="0"/>
        <v>98925060</v>
      </c>
      <c r="D14" s="49">
        <f t="shared" si="1"/>
        <v>5063043</v>
      </c>
      <c r="E14" s="49">
        <f t="shared" si="0"/>
        <v>103988103</v>
      </c>
    </row>
    <row r="15" spans="1:6" x14ac:dyDescent="0.2">
      <c r="A15" s="48" t="s">
        <v>99</v>
      </c>
      <c r="B15" s="49">
        <f>'POSEBNI DIO'!C6</f>
        <v>97661468</v>
      </c>
      <c r="C15" s="49">
        <f>'POSEBNI DIO'!D6</f>
        <v>98925060</v>
      </c>
      <c r="D15" s="49">
        <f t="shared" si="1"/>
        <v>5063043</v>
      </c>
      <c r="E15" s="49">
        <f>'POSEBNI DIO'!F6</f>
        <v>103988103</v>
      </c>
    </row>
    <row r="16" spans="1:6" x14ac:dyDescent="0.2">
      <c r="A16" s="26"/>
      <c r="B16" s="40"/>
      <c r="C16" s="40"/>
      <c r="D16" s="40"/>
      <c r="E16" s="27"/>
    </row>
    <row r="17" spans="1:5" x14ac:dyDescent="0.2">
      <c r="A17" s="26"/>
      <c r="B17" s="40"/>
      <c r="C17" s="40"/>
      <c r="D17" s="40"/>
      <c r="E17" s="27"/>
    </row>
    <row r="18" spans="1:5" x14ac:dyDescent="0.2">
      <c r="A18" s="26"/>
      <c r="B18" s="40"/>
      <c r="C18" s="40"/>
      <c r="D18" s="40"/>
      <c r="E18" s="27"/>
    </row>
    <row r="19" spans="1:5" x14ac:dyDescent="0.2">
      <c r="A19" s="26"/>
      <c r="B19" s="40"/>
      <c r="C19" s="40"/>
      <c r="D19" s="40"/>
      <c r="E19" s="27"/>
    </row>
    <row r="20" spans="1:5" x14ac:dyDescent="0.2">
      <c r="A20" s="26"/>
      <c r="B20" s="40"/>
      <c r="C20" s="40"/>
      <c r="D20" s="40"/>
      <c r="E20" s="27"/>
    </row>
    <row r="21" spans="1:5" x14ac:dyDescent="0.2">
      <c r="A21" s="26"/>
      <c r="B21" s="40"/>
      <c r="C21" s="40"/>
      <c r="D21" s="40"/>
      <c r="E21" s="27"/>
    </row>
    <row r="22" spans="1:5" x14ac:dyDescent="0.2">
      <c r="A22" s="26"/>
      <c r="B22" s="40"/>
      <c r="C22" s="40"/>
      <c r="D22" s="40"/>
      <c r="E22" s="27"/>
    </row>
    <row r="23" spans="1:5" x14ac:dyDescent="0.2">
      <c r="A23" s="26"/>
      <c r="B23" s="40"/>
      <c r="C23" s="40"/>
      <c r="D23" s="40"/>
      <c r="E23" s="27"/>
    </row>
    <row r="24" spans="1:5" x14ac:dyDescent="0.2">
      <c r="A24" s="26"/>
      <c r="B24" s="40"/>
      <c r="C24" s="40"/>
      <c r="D24" s="40"/>
      <c r="E24" s="27"/>
    </row>
    <row r="25" spans="1:5" x14ac:dyDescent="0.2">
      <c r="A25" s="26"/>
      <c r="B25" s="40"/>
      <c r="C25" s="40"/>
      <c r="D25" s="40"/>
      <c r="E25" s="27"/>
    </row>
    <row r="26" spans="1:5" x14ac:dyDescent="0.2">
      <c r="A26" s="26"/>
      <c r="B26" s="40"/>
      <c r="C26" s="40"/>
      <c r="D26" s="40"/>
      <c r="E26" s="27"/>
    </row>
    <row r="27" spans="1:5" x14ac:dyDescent="0.2">
      <c r="A27" s="26"/>
      <c r="B27" s="40"/>
      <c r="C27" s="40"/>
      <c r="D27" s="40"/>
      <c r="E27" s="27"/>
    </row>
    <row r="28" spans="1:5" x14ac:dyDescent="0.2">
      <c r="A28" s="26"/>
      <c r="B28" s="40"/>
      <c r="C28" s="40"/>
      <c r="D28" s="40"/>
      <c r="E28" s="27"/>
    </row>
    <row r="29" spans="1:5" x14ac:dyDescent="0.2">
      <c r="A29" s="26"/>
      <c r="B29" s="40"/>
      <c r="C29" s="40"/>
      <c r="D29" s="40"/>
      <c r="E29" s="27"/>
    </row>
    <row r="30" spans="1:5" x14ac:dyDescent="0.2">
      <c r="A30" s="26"/>
      <c r="B30" s="40"/>
      <c r="C30" s="40"/>
      <c r="D30" s="40"/>
      <c r="E30" s="27"/>
    </row>
    <row r="31" spans="1:5" x14ac:dyDescent="0.2">
      <c r="A31" s="26"/>
      <c r="B31" s="40"/>
      <c r="C31" s="40"/>
      <c r="D31" s="40"/>
      <c r="E31" s="27"/>
    </row>
    <row r="32" spans="1:5" x14ac:dyDescent="0.2">
      <c r="A32" s="26"/>
      <c r="B32" s="40"/>
      <c r="C32" s="40"/>
      <c r="D32" s="40"/>
      <c r="E32" s="27"/>
    </row>
    <row r="33" spans="1:5" x14ac:dyDescent="0.2">
      <c r="A33" s="26"/>
      <c r="B33" s="40"/>
      <c r="C33" s="40"/>
      <c r="D33" s="40"/>
      <c r="E33" s="27"/>
    </row>
    <row r="34" spans="1:5" x14ac:dyDescent="0.2">
      <c r="A34" s="26"/>
      <c r="B34" s="40"/>
      <c r="C34" s="40"/>
      <c r="D34" s="40"/>
      <c r="E34" s="27"/>
    </row>
    <row r="35" spans="1:5" x14ac:dyDescent="0.2">
      <c r="A35" s="26"/>
      <c r="B35" s="40"/>
      <c r="C35" s="40"/>
      <c r="D35" s="40"/>
      <c r="E35" s="27"/>
    </row>
    <row r="36" spans="1:5" x14ac:dyDescent="0.2">
      <c r="A36" s="26"/>
      <c r="B36" s="40"/>
      <c r="C36" s="40"/>
      <c r="D36" s="40"/>
      <c r="E36" s="27"/>
    </row>
    <row r="37" spans="1:5" x14ac:dyDescent="0.2">
      <c r="A37" s="26"/>
      <c r="B37" s="40"/>
      <c r="C37" s="40"/>
      <c r="D37" s="40"/>
      <c r="E37" s="27"/>
    </row>
    <row r="38" spans="1:5" x14ac:dyDescent="0.2">
      <c r="A38" s="26"/>
      <c r="B38" s="40"/>
      <c r="C38" s="40"/>
      <c r="D38" s="40"/>
      <c r="E38" s="27"/>
    </row>
    <row r="39" spans="1:5" x14ac:dyDescent="0.2">
      <c r="A39" s="26"/>
      <c r="B39" s="40"/>
      <c r="C39" s="40"/>
      <c r="D39" s="40"/>
      <c r="E39" s="27"/>
    </row>
    <row r="40" spans="1:5" x14ac:dyDescent="0.2">
      <c r="A40" s="26"/>
      <c r="B40" s="40"/>
      <c r="C40" s="40"/>
      <c r="D40" s="40"/>
      <c r="E40" s="27"/>
    </row>
    <row r="41" spans="1:5" x14ac:dyDescent="0.2">
      <c r="A41" s="26"/>
      <c r="B41" s="40"/>
      <c r="C41" s="40"/>
      <c r="D41" s="40"/>
      <c r="E41" s="27"/>
    </row>
    <row r="42" spans="1:5" x14ac:dyDescent="0.2">
      <c r="A42" s="26"/>
      <c r="B42" s="40"/>
      <c r="C42" s="40"/>
      <c r="D42" s="40"/>
      <c r="E42" s="27"/>
    </row>
    <row r="43" spans="1:5" x14ac:dyDescent="0.2">
      <c r="A43" s="26"/>
      <c r="B43" s="40"/>
      <c r="C43" s="40"/>
      <c r="D43" s="40"/>
      <c r="E43" s="27"/>
    </row>
    <row r="44" spans="1:5" x14ac:dyDescent="0.2">
      <c r="A44" s="26"/>
      <c r="B44" s="40"/>
      <c r="C44" s="40"/>
      <c r="D44" s="40"/>
      <c r="E44" s="27"/>
    </row>
    <row r="45" spans="1:5" x14ac:dyDescent="0.2">
      <c r="A45" s="26"/>
      <c r="B45" s="40"/>
      <c r="C45" s="40"/>
      <c r="D45" s="40"/>
      <c r="E45" s="27"/>
    </row>
    <row r="46" spans="1:5" x14ac:dyDescent="0.2">
      <c r="A46" s="26"/>
      <c r="B46" s="40"/>
      <c r="C46" s="40"/>
      <c r="D46" s="40"/>
      <c r="E46" s="27"/>
    </row>
    <row r="47" spans="1:5" x14ac:dyDescent="0.2">
      <c r="A47" s="26"/>
      <c r="B47" s="40"/>
      <c r="C47" s="40"/>
      <c r="D47" s="40"/>
      <c r="E47" s="27"/>
    </row>
    <row r="48" spans="1:5" x14ac:dyDescent="0.2">
      <c r="A48" s="26"/>
      <c r="B48" s="40"/>
      <c r="C48" s="40"/>
      <c r="D48" s="40"/>
      <c r="E48" s="27"/>
    </row>
    <row r="49" spans="1:5" x14ac:dyDescent="0.2">
      <c r="A49" s="26"/>
      <c r="B49" s="40"/>
      <c r="C49" s="40"/>
      <c r="D49" s="40"/>
      <c r="E49" s="27"/>
    </row>
    <row r="50" spans="1:5" x14ac:dyDescent="0.2">
      <c r="A50" s="26"/>
      <c r="B50" s="40"/>
      <c r="C50" s="40"/>
      <c r="D50" s="40"/>
      <c r="E50" s="27"/>
    </row>
    <row r="51" spans="1:5" x14ac:dyDescent="0.2">
      <c r="A51" s="26"/>
      <c r="B51" s="40"/>
      <c r="C51" s="40"/>
      <c r="D51" s="40"/>
      <c r="E51" s="27"/>
    </row>
    <row r="52" spans="1:5" x14ac:dyDescent="0.2">
      <c r="A52" s="26"/>
      <c r="B52" s="40"/>
      <c r="C52" s="40"/>
      <c r="D52" s="40"/>
      <c r="E52" s="27"/>
    </row>
    <row r="53" spans="1:5" x14ac:dyDescent="0.2">
      <c r="A53" s="26"/>
      <c r="B53" s="40"/>
      <c r="C53" s="40"/>
      <c r="D53" s="40"/>
      <c r="E53" s="27"/>
    </row>
    <row r="54" spans="1:5" x14ac:dyDescent="0.2">
      <c r="A54" s="26"/>
      <c r="B54" s="40"/>
      <c r="C54" s="40"/>
      <c r="D54" s="40"/>
      <c r="E54" s="27"/>
    </row>
    <row r="55" spans="1:5" x14ac:dyDescent="0.2">
      <c r="A55" s="26"/>
      <c r="B55" s="40"/>
      <c r="C55" s="40"/>
      <c r="D55" s="40"/>
      <c r="E55" s="27"/>
    </row>
    <row r="56" spans="1:5" x14ac:dyDescent="0.2">
      <c r="A56" s="26"/>
      <c r="B56" s="40"/>
      <c r="C56" s="40"/>
      <c r="D56" s="40"/>
      <c r="E56" s="27"/>
    </row>
    <row r="57" spans="1:5" x14ac:dyDescent="0.2">
      <c r="A57" s="26"/>
      <c r="B57" s="40"/>
      <c r="C57" s="40"/>
      <c r="D57" s="40"/>
      <c r="E57" s="27"/>
    </row>
    <row r="58" spans="1:5" x14ac:dyDescent="0.2">
      <c r="A58" s="26"/>
      <c r="B58" s="40"/>
      <c r="C58" s="40"/>
      <c r="D58" s="40"/>
      <c r="E58" s="27"/>
    </row>
    <row r="59" spans="1:5" x14ac:dyDescent="0.2">
      <c r="A59" s="26"/>
      <c r="B59" s="40"/>
      <c r="C59" s="40"/>
      <c r="D59" s="40"/>
      <c r="E59" s="27"/>
    </row>
    <row r="60" spans="1:5" x14ac:dyDescent="0.2">
      <c r="A60" s="26"/>
      <c r="B60" s="40"/>
      <c r="C60" s="40"/>
      <c r="D60" s="40"/>
      <c r="E60" s="27"/>
    </row>
    <row r="61" spans="1:5" x14ac:dyDescent="0.2">
      <c r="A61" s="26"/>
      <c r="B61" s="40"/>
      <c r="C61" s="40"/>
      <c r="D61" s="40"/>
      <c r="E61" s="27"/>
    </row>
    <row r="62" spans="1:5" x14ac:dyDescent="0.2">
      <c r="A62" s="26"/>
      <c r="B62" s="40"/>
      <c r="C62" s="40"/>
      <c r="D62" s="40"/>
      <c r="E62" s="27"/>
    </row>
    <row r="63" spans="1:5" x14ac:dyDescent="0.2">
      <c r="A63" s="26"/>
      <c r="B63" s="40"/>
      <c r="C63" s="40"/>
      <c r="D63" s="40"/>
      <c r="E63" s="27"/>
    </row>
    <row r="64" spans="1:5" x14ac:dyDescent="0.2">
      <c r="A64" s="26"/>
      <c r="B64" s="40"/>
      <c r="C64" s="40"/>
      <c r="D64" s="40"/>
      <c r="E64" s="27"/>
    </row>
    <row r="65" spans="1:5" x14ac:dyDescent="0.2">
      <c r="A65" s="26"/>
      <c r="B65" s="40"/>
      <c r="C65" s="40"/>
      <c r="D65" s="40"/>
      <c r="E65" s="27"/>
    </row>
    <row r="66" spans="1:5" x14ac:dyDescent="0.2">
      <c r="A66" s="26"/>
      <c r="B66" s="40"/>
      <c r="C66" s="40"/>
      <c r="D66" s="40"/>
      <c r="E66" s="27"/>
    </row>
    <row r="67" spans="1:5" x14ac:dyDescent="0.2">
      <c r="A67" s="26"/>
      <c r="B67" s="40"/>
      <c r="C67" s="40"/>
      <c r="D67" s="40"/>
      <c r="E67" s="27"/>
    </row>
    <row r="68" spans="1:5" x14ac:dyDescent="0.2">
      <c r="A68" s="26"/>
      <c r="B68" s="40"/>
      <c r="C68" s="40"/>
      <c r="D68" s="40"/>
      <c r="E68" s="27"/>
    </row>
    <row r="69" spans="1:5" x14ac:dyDescent="0.2">
      <c r="A69" s="26"/>
      <c r="B69" s="40"/>
      <c r="C69" s="40"/>
      <c r="D69" s="40"/>
      <c r="E69" s="27"/>
    </row>
    <row r="70" spans="1:5" x14ac:dyDescent="0.2">
      <c r="A70" s="26"/>
      <c r="B70" s="40"/>
      <c r="C70" s="40"/>
      <c r="D70" s="40"/>
      <c r="E70" s="27"/>
    </row>
    <row r="71" spans="1:5" x14ac:dyDescent="0.2">
      <c r="A71" s="26"/>
      <c r="B71" s="40"/>
      <c r="C71" s="40"/>
      <c r="D71" s="40"/>
      <c r="E71" s="27"/>
    </row>
    <row r="72" spans="1:5" x14ac:dyDescent="0.2">
      <c r="A72" s="26"/>
      <c r="B72" s="40"/>
      <c r="C72" s="40"/>
      <c r="D72" s="40"/>
      <c r="E72" s="27"/>
    </row>
    <row r="73" spans="1:5" x14ac:dyDescent="0.2">
      <c r="A73" s="26"/>
      <c r="B73" s="40"/>
      <c r="C73" s="40"/>
      <c r="D73" s="40"/>
      <c r="E73" s="27"/>
    </row>
    <row r="74" spans="1:5" x14ac:dyDescent="0.2">
      <c r="A74" s="26"/>
      <c r="B74" s="40"/>
      <c r="C74" s="40"/>
      <c r="D74" s="40"/>
      <c r="E74" s="27"/>
    </row>
    <row r="75" spans="1:5" x14ac:dyDescent="0.2">
      <c r="A75" s="26"/>
      <c r="B75" s="40"/>
      <c r="C75" s="40"/>
      <c r="D75" s="40"/>
      <c r="E75" s="27"/>
    </row>
    <row r="76" spans="1:5" x14ac:dyDescent="0.2">
      <c r="A76" s="26"/>
      <c r="B76" s="40"/>
      <c r="C76" s="40"/>
      <c r="D76" s="40"/>
      <c r="E76" s="27"/>
    </row>
  </sheetData>
  <mergeCells count="9">
    <mergeCell ref="A1:E1"/>
    <mergeCell ref="A3:E3"/>
    <mergeCell ref="A5:E5"/>
    <mergeCell ref="A7:E7"/>
    <mergeCell ref="A9:A10"/>
    <mergeCell ref="B9:B10"/>
    <mergeCell ref="C9:C10"/>
    <mergeCell ref="E9:E10"/>
    <mergeCell ref="D9:D10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2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F610-34A6-495F-B514-43B0B88808D1}">
  <sheetPr>
    <tabColor rgb="FF00B050"/>
    <pageSetUpPr fitToPage="1"/>
  </sheetPr>
  <dimension ref="A1:K31"/>
  <sheetViews>
    <sheetView zoomScaleNormal="100" zoomScaleSheetLayoutView="85" workbookViewId="0">
      <selection activeCell="C21" sqref="C21"/>
    </sheetView>
  </sheetViews>
  <sheetFormatPr defaultRowHeight="18" x14ac:dyDescent="0.2"/>
  <cols>
    <col min="1" max="3" width="10.140625" style="3" customWidth="1"/>
    <col min="4" max="4" width="42.28515625" style="1" customWidth="1"/>
    <col min="5" max="5" width="17.85546875" style="1" customWidth="1"/>
    <col min="6" max="6" width="22" style="1" customWidth="1"/>
    <col min="7" max="7" width="23.42578125" style="1" customWidth="1"/>
    <col min="8" max="8" width="18.28515625" style="1" customWidth="1"/>
    <col min="9" max="9" width="16" style="1" bestFit="1" customWidth="1"/>
    <col min="10" max="10" width="12.28515625" style="1" bestFit="1" customWidth="1"/>
    <col min="11" max="11" width="11.42578125" style="1" bestFit="1" customWidth="1"/>
    <col min="12" max="246" width="9.140625" style="1"/>
    <col min="247" max="247" width="10.42578125" style="1" customWidth="1"/>
    <col min="248" max="248" width="7.7109375" style="1" customWidth="1"/>
    <col min="249" max="249" width="10.5703125" style="1" customWidth="1"/>
    <col min="250" max="250" width="59" style="1" customWidth="1"/>
    <col min="251" max="252" width="0" style="1" hidden="1" customWidth="1"/>
    <col min="253" max="255" width="27.85546875" style="1" customWidth="1"/>
    <col min="256" max="258" width="6.140625" style="1" customWidth="1"/>
    <col min="259" max="259" width="9.140625" style="1" customWidth="1"/>
    <col min="260" max="260" width="33.28515625" style="1" customWidth="1"/>
    <col min="261" max="261" width="23.7109375" style="1" bestFit="1" customWidth="1"/>
    <col min="262" max="262" width="26.42578125" style="1" bestFit="1" customWidth="1"/>
    <col min="263" max="263" width="24.7109375" style="1" bestFit="1" customWidth="1"/>
    <col min="264" max="264" width="20.7109375" style="1" bestFit="1" customWidth="1"/>
    <col min="265" max="502" width="9.140625" style="1"/>
    <col min="503" max="503" width="10.42578125" style="1" customWidth="1"/>
    <col min="504" max="504" width="7.7109375" style="1" customWidth="1"/>
    <col min="505" max="505" width="10.5703125" style="1" customWidth="1"/>
    <col min="506" max="506" width="59" style="1" customWidth="1"/>
    <col min="507" max="508" width="0" style="1" hidden="1" customWidth="1"/>
    <col min="509" max="511" width="27.85546875" style="1" customWidth="1"/>
    <col min="512" max="514" width="6.140625" style="1" customWidth="1"/>
    <col min="515" max="515" width="9.140625" style="1" customWidth="1"/>
    <col min="516" max="516" width="33.28515625" style="1" customWidth="1"/>
    <col min="517" max="517" width="23.7109375" style="1" bestFit="1" customWidth="1"/>
    <col min="518" max="518" width="26.42578125" style="1" bestFit="1" customWidth="1"/>
    <col min="519" max="519" width="24.7109375" style="1" bestFit="1" customWidth="1"/>
    <col min="520" max="520" width="20.7109375" style="1" bestFit="1" customWidth="1"/>
    <col min="521" max="758" width="9.140625" style="1"/>
    <col min="759" max="759" width="10.42578125" style="1" customWidth="1"/>
    <col min="760" max="760" width="7.7109375" style="1" customWidth="1"/>
    <col min="761" max="761" width="10.5703125" style="1" customWidth="1"/>
    <col min="762" max="762" width="59" style="1" customWidth="1"/>
    <col min="763" max="764" width="0" style="1" hidden="1" customWidth="1"/>
    <col min="765" max="767" width="27.85546875" style="1" customWidth="1"/>
    <col min="768" max="770" width="6.140625" style="1" customWidth="1"/>
    <col min="771" max="771" width="9.140625" style="1" customWidth="1"/>
    <col min="772" max="772" width="33.28515625" style="1" customWidth="1"/>
    <col min="773" max="773" width="23.7109375" style="1" bestFit="1" customWidth="1"/>
    <col min="774" max="774" width="26.42578125" style="1" bestFit="1" customWidth="1"/>
    <col min="775" max="775" width="24.7109375" style="1" bestFit="1" customWidth="1"/>
    <col min="776" max="776" width="20.7109375" style="1" bestFit="1" customWidth="1"/>
    <col min="777" max="1014" width="9.140625" style="1"/>
    <col min="1015" max="1015" width="10.42578125" style="1" customWidth="1"/>
    <col min="1016" max="1016" width="7.7109375" style="1" customWidth="1"/>
    <col min="1017" max="1017" width="10.5703125" style="1" customWidth="1"/>
    <col min="1018" max="1018" width="59" style="1" customWidth="1"/>
    <col min="1019" max="1020" width="0" style="1" hidden="1" customWidth="1"/>
    <col min="1021" max="1023" width="27.85546875" style="1" customWidth="1"/>
    <col min="1024" max="1026" width="6.140625" style="1" customWidth="1"/>
    <col min="1027" max="1027" width="9.140625" style="1" customWidth="1"/>
    <col min="1028" max="1028" width="33.28515625" style="1" customWidth="1"/>
    <col min="1029" max="1029" width="23.7109375" style="1" bestFit="1" customWidth="1"/>
    <col min="1030" max="1030" width="26.42578125" style="1" bestFit="1" customWidth="1"/>
    <col min="1031" max="1031" width="24.7109375" style="1" bestFit="1" customWidth="1"/>
    <col min="1032" max="1032" width="20.7109375" style="1" bestFit="1" customWidth="1"/>
    <col min="1033" max="1270" width="9.140625" style="1"/>
    <col min="1271" max="1271" width="10.42578125" style="1" customWidth="1"/>
    <col min="1272" max="1272" width="7.7109375" style="1" customWidth="1"/>
    <col min="1273" max="1273" width="10.5703125" style="1" customWidth="1"/>
    <col min="1274" max="1274" width="59" style="1" customWidth="1"/>
    <col min="1275" max="1276" width="0" style="1" hidden="1" customWidth="1"/>
    <col min="1277" max="1279" width="27.85546875" style="1" customWidth="1"/>
    <col min="1280" max="1282" width="6.140625" style="1" customWidth="1"/>
    <col min="1283" max="1283" width="9.140625" style="1" customWidth="1"/>
    <col min="1284" max="1284" width="33.28515625" style="1" customWidth="1"/>
    <col min="1285" max="1285" width="23.7109375" style="1" bestFit="1" customWidth="1"/>
    <col min="1286" max="1286" width="26.42578125" style="1" bestFit="1" customWidth="1"/>
    <col min="1287" max="1287" width="24.7109375" style="1" bestFit="1" customWidth="1"/>
    <col min="1288" max="1288" width="20.7109375" style="1" bestFit="1" customWidth="1"/>
    <col min="1289" max="1526" width="9.140625" style="1"/>
    <col min="1527" max="1527" width="10.42578125" style="1" customWidth="1"/>
    <col min="1528" max="1528" width="7.7109375" style="1" customWidth="1"/>
    <col min="1529" max="1529" width="10.5703125" style="1" customWidth="1"/>
    <col min="1530" max="1530" width="59" style="1" customWidth="1"/>
    <col min="1531" max="1532" width="0" style="1" hidden="1" customWidth="1"/>
    <col min="1533" max="1535" width="27.85546875" style="1" customWidth="1"/>
    <col min="1536" max="1538" width="6.140625" style="1" customWidth="1"/>
    <col min="1539" max="1539" width="9.140625" style="1" customWidth="1"/>
    <col min="1540" max="1540" width="33.28515625" style="1" customWidth="1"/>
    <col min="1541" max="1541" width="23.7109375" style="1" bestFit="1" customWidth="1"/>
    <col min="1542" max="1542" width="26.42578125" style="1" bestFit="1" customWidth="1"/>
    <col min="1543" max="1543" width="24.7109375" style="1" bestFit="1" customWidth="1"/>
    <col min="1544" max="1544" width="20.7109375" style="1" bestFit="1" customWidth="1"/>
    <col min="1545" max="1782" width="9.140625" style="1"/>
    <col min="1783" max="1783" width="10.42578125" style="1" customWidth="1"/>
    <col min="1784" max="1784" width="7.7109375" style="1" customWidth="1"/>
    <col min="1785" max="1785" width="10.5703125" style="1" customWidth="1"/>
    <col min="1786" max="1786" width="59" style="1" customWidth="1"/>
    <col min="1787" max="1788" width="0" style="1" hidden="1" customWidth="1"/>
    <col min="1789" max="1791" width="27.85546875" style="1" customWidth="1"/>
    <col min="1792" max="1794" width="6.140625" style="1" customWidth="1"/>
    <col min="1795" max="1795" width="9.140625" style="1" customWidth="1"/>
    <col min="1796" max="1796" width="33.28515625" style="1" customWidth="1"/>
    <col min="1797" max="1797" width="23.7109375" style="1" bestFit="1" customWidth="1"/>
    <col min="1798" max="1798" width="26.42578125" style="1" bestFit="1" customWidth="1"/>
    <col min="1799" max="1799" width="24.7109375" style="1" bestFit="1" customWidth="1"/>
    <col min="1800" max="1800" width="20.7109375" style="1" bestFit="1" customWidth="1"/>
    <col min="1801" max="2038" width="9.140625" style="1"/>
    <col min="2039" max="2039" width="10.42578125" style="1" customWidth="1"/>
    <col min="2040" max="2040" width="7.7109375" style="1" customWidth="1"/>
    <col min="2041" max="2041" width="10.5703125" style="1" customWidth="1"/>
    <col min="2042" max="2042" width="59" style="1" customWidth="1"/>
    <col min="2043" max="2044" width="0" style="1" hidden="1" customWidth="1"/>
    <col min="2045" max="2047" width="27.85546875" style="1" customWidth="1"/>
    <col min="2048" max="2050" width="6.140625" style="1" customWidth="1"/>
    <col min="2051" max="2051" width="9.140625" style="1" customWidth="1"/>
    <col min="2052" max="2052" width="33.28515625" style="1" customWidth="1"/>
    <col min="2053" max="2053" width="23.7109375" style="1" bestFit="1" customWidth="1"/>
    <col min="2054" max="2054" width="26.42578125" style="1" bestFit="1" customWidth="1"/>
    <col min="2055" max="2055" width="24.7109375" style="1" bestFit="1" customWidth="1"/>
    <col min="2056" max="2056" width="20.7109375" style="1" bestFit="1" customWidth="1"/>
    <col min="2057" max="2294" width="9.140625" style="1"/>
    <col min="2295" max="2295" width="10.42578125" style="1" customWidth="1"/>
    <col min="2296" max="2296" width="7.7109375" style="1" customWidth="1"/>
    <col min="2297" max="2297" width="10.5703125" style="1" customWidth="1"/>
    <col min="2298" max="2298" width="59" style="1" customWidth="1"/>
    <col min="2299" max="2300" width="0" style="1" hidden="1" customWidth="1"/>
    <col min="2301" max="2303" width="27.85546875" style="1" customWidth="1"/>
    <col min="2304" max="2306" width="6.140625" style="1" customWidth="1"/>
    <col min="2307" max="2307" width="9.140625" style="1" customWidth="1"/>
    <col min="2308" max="2308" width="33.28515625" style="1" customWidth="1"/>
    <col min="2309" max="2309" width="23.7109375" style="1" bestFit="1" customWidth="1"/>
    <col min="2310" max="2310" width="26.42578125" style="1" bestFit="1" customWidth="1"/>
    <col min="2311" max="2311" width="24.7109375" style="1" bestFit="1" customWidth="1"/>
    <col min="2312" max="2312" width="20.7109375" style="1" bestFit="1" customWidth="1"/>
    <col min="2313" max="2550" width="9.140625" style="1"/>
    <col min="2551" max="2551" width="10.42578125" style="1" customWidth="1"/>
    <col min="2552" max="2552" width="7.7109375" style="1" customWidth="1"/>
    <col min="2553" max="2553" width="10.5703125" style="1" customWidth="1"/>
    <col min="2554" max="2554" width="59" style="1" customWidth="1"/>
    <col min="2555" max="2556" width="0" style="1" hidden="1" customWidth="1"/>
    <col min="2557" max="2559" width="27.85546875" style="1" customWidth="1"/>
    <col min="2560" max="2562" width="6.140625" style="1" customWidth="1"/>
    <col min="2563" max="2563" width="9.140625" style="1" customWidth="1"/>
    <col min="2564" max="2564" width="33.28515625" style="1" customWidth="1"/>
    <col min="2565" max="2565" width="23.7109375" style="1" bestFit="1" customWidth="1"/>
    <col min="2566" max="2566" width="26.42578125" style="1" bestFit="1" customWidth="1"/>
    <col min="2567" max="2567" width="24.7109375" style="1" bestFit="1" customWidth="1"/>
    <col min="2568" max="2568" width="20.7109375" style="1" bestFit="1" customWidth="1"/>
    <col min="2569" max="2806" width="9.140625" style="1"/>
    <col min="2807" max="2807" width="10.42578125" style="1" customWidth="1"/>
    <col min="2808" max="2808" width="7.7109375" style="1" customWidth="1"/>
    <col min="2809" max="2809" width="10.5703125" style="1" customWidth="1"/>
    <col min="2810" max="2810" width="59" style="1" customWidth="1"/>
    <col min="2811" max="2812" width="0" style="1" hidden="1" customWidth="1"/>
    <col min="2813" max="2815" width="27.85546875" style="1" customWidth="1"/>
    <col min="2816" max="2818" width="6.140625" style="1" customWidth="1"/>
    <col min="2819" max="2819" width="9.140625" style="1" customWidth="1"/>
    <col min="2820" max="2820" width="33.28515625" style="1" customWidth="1"/>
    <col min="2821" max="2821" width="23.7109375" style="1" bestFit="1" customWidth="1"/>
    <col min="2822" max="2822" width="26.42578125" style="1" bestFit="1" customWidth="1"/>
    <col min="2823" max="2823" width="24.7109375" style="1" bestFit="1" customWidth="1"/>
    <col min="2824" max="2824" width="20.7109375" style="1" bestFit="1" customWidth="1"/>
    <col min="2825" max="3062" width="9.140625" style="1"/>
    <col min="3063" max="3063" width="10.42578125" style="1" customWidth="1"/>
    <col min="3064" max="3064" width="7.7109375" style="1" customWidth="1"/>
    <col min="3065" max="3065" width="10.5703125" style="1" customWidth="1"/>
    <col min="3066" max="3066" width="59" style="1" customWidth="1"/>
    <col min="3067" max="3068" width="0" style="1" hidden="1" customWidth="1"/>
    <col min="3069" max="3071" width="27.85546875" style="1" customWidth="1"/>
    <col min="3072" max="3074" width="6.140625" style="1" customWidth="1"/>
    <col min="3075" max="3075" width="9.140625" style="1" customWidth="1"/>
    <col min="3076" max="3076" width="33.28515625" style="1" customWidth="1"/>
    <col min="3077" max="3077" width="23.7109375" style="1" bestFit="1" customWidth="1"/>
    <col min="3078" max="3078" width="26.42578125" style="1" bestFit="1" customWidth="1"/>
    <col min="3079" max="3079" width="24.7109375" style="1" bestFit="1" customWidth="1"/>
    <col min="3080" max="3080" width="20.7109375" style="1" bestFit="1" customWidth="1"/>
    <col min="3081" max="3318" width="9.140625" style="1"/>
    <col min="3319" max="3319" width="10.42578125" style="1" customWidth="1"/>
    <col min="3320" max="3320" width="7.7109375" style="1" customWidth="1"/>
    <col min="3321" max="3321" width="10.5703125" style="1" customWidth="1"/>
    <col min="3322" max="3322" width="59" style="1" customWidth="1"/>
    <col min="3323" max="3324" width="0" style="1" hidden="1" customWidth="1"/>
    <col min="3325" max="3327" width="27.85546875" style="1" customWidth="1"/>
    <col min="3328" max="3330" width="6.140625" style="1" customWidth="1"/>
    <col min="3331" max="3331" width="9.140625" style="1" customWidth="1"/>
    <col min="3332" max="3332" width="33.28515625" style="1" customWidth="1"/>
    <col min="3333" max="3333" width="23.7109375" style="1" bestFit="1" customWidth="1"/>
    <col min="3334" max="3334" width="26.42578125" style="1" bestFit="1" customWidth="1"/>
    <col min="3335" max="3335" width="24.7109375" style="1" bestFit="1" customWidth="1"/>
    <col min="3336" max="3336" width="20.7109375" style="1" bestFit="1" customWidth="1"/>
    <col min="3337" max="3574" width="9.140625" style="1"/>
    <col min="3575" max="3575" width="10.42578125" style="1" customWidth="1"/>
    <col min="3576" max="3576" width="7.7109375" style="1" customWidth="1"/>
    <col min="3577" max="3577" width="10.5703125" style="1" customWidth="1"/>
    <col min="3578" max="3578" width="59" style="1" customWidth="1"/>
    <col min="3579" max="3580" width="0" style="1" hidden="1" customWidth="1"/>
    <col min="3581" max="3583" width="27.85546875" style="1" customWidth="1"/>
    <col min="3584" max="3586" width="6.140625" style="1" customWidth="1"/>
    <col min="3587" max="3587" width="9.140625" style="1" customWidth="1"/>
    <col min="3588" max="3588" width="33.28515625" style="1" customWidth="1"/>
    <col min="3589" max="3589" width="23.7109375" style="1" bestFit="1" customWidth="1"/>
    <col min="3590" max="3590" width="26.42578125" style="1" bestFit="1" customWidth="1"/>
    <col min="3591" max="3591" width="24.7109375" style="1" bestFit="1" customWidth="1"/>
    <col min="3592" max="3592" width="20.7109375" style="1" bestFit="1" customWidth="1"/>
    <col min="3593" max="3830" width="9.140625" style="1"/>
    <col min="3831" max="3831" width="10.42578125" style="1" customWidth="1"/>
    <col min="3832" max="3832" width="7.7109375" style="1" customWidth="1"/>
    <col min="3833" max="3833" width="10.5703125" style="1" customWidth="1"/>
    <col min="3834" max="3834" width="59" style="1" customWidth="1"/>
    <col min="3835" max="3836" width="0" style="1" hidden="1" customWidth="1"/>
    <col min="3837" max="3839" width="27.85546875" style="1" customWidth="1"/>
    <col min="3840" max="3842" width="6.140625" style="1" customWidth="1"/>
    <col min="3843" max="3843" width="9.140625" style="1" customWidth="1"/>
    <col min="3844" max="3844" width="33.28515625" style="1" customWidth="1"/>
    <col min="3845" max="3845" width="23.7109375" style="1" bestFit="1" customWidth="1"/>
    <col min="3846" max="3846" width="26.42578125" style="1" bestFit="1" customWidth="1"/>
    <col min="3847" max="3847" width="24.7109375" style="1" bestFit="1" customWidth="1"/>
    <col min="3848" max="3848" width="20.7109375" style="1" bestFit="1" customWidth="1"/>
    <col min="3849" max="4086" width="9.140625" style="1"/>
    <col min="4087" max="4087" width="10.42578125" style="1" customWidth="1"/>
    <col min="4088" max="4088" width="7.7109375" style="1" customWidth="1"/>
    <col min="4089" max="4089" width="10.5703125" style="1" customWidth="1"/>
    <col min="4090" max="4090" width="59" style="1" customWidth="1"/>
    <col min="4091" max="4092" width="0" style="1" hidden="1" customWidth="1"/>
    <col min="4093" max="4095" width="27.85546875" style="1" customWidth="1"/>
    <col min="4096" max="4098" width="6.140625" style="1" customWidth="1"/>
    <col min="4099" max="4099" width="9.140625" style="1" customWidth="1"/>
    <col min="4100" max="4100" width="33.28515625" style="1" customWidth="1"/>
    <col min="4101" max="4101" width="23.7109375" style="1" bestFit="1" customWidth="1"/>
    <col min="4102" max="4102" width="26.42578125" style="1" bestFit="1" customWidth="1"/>
    <col min="4103" max="4103" width="24.7109375" style="1" bestFit="1" customWidth="1"/>
    <col min="4104" max="4104" width="20.7109375" style="1" bestFit="1" customWidth="1"/>
    <col min="4105" max="4342" width="9.140625" style="1"/>
    <col min="4343" max="4343" width="10.42578125" style="1" customWidth="1"/>
    <col min="4344" max="4344" width="7.7109375" style="1" customWidth="1"/>
    <col min="4345" max="4345" width="10.5703125" style="1" customWidth="1"/>
    <col min="4346" max="4346" width="59" style="1" customWidth="1"/>
    <col min="4347" max="4348" width="0" style="1" hidden="1" customWidth="1"/>
    <col min="4349" max="4351" width="27.85546875" style="1" customWidth="1"/>
    <col min="4352" max="4354" width="6.140625" style="1" customWidth="1"/>
    <col min="4355" max="4355" width="9.140625" style="1" customWidth="1"/>
    <col min="4356" max="4356" width="33.28515625" style="1" customWidth="1"/>
    <col min="4357" max="4357" width="23.7109375" style="1" bestFit="1" customWidth="1"/>
    <col min="4358" max="4358" width="26.42578125" style="1" bestFit="1" customWidth="1"/>
    <col min="4359" max="4359" width="24.7109375" style="1" bestFit="1" customWidth="1"/>
    <col min="4360" max="4360" width="20.7109375" style="1" bestFit="1" customWidth="1"/>
    <col min="4361" max="4598" width="9.140625" style="1"/>
    <col min="4599" max="4599" width="10.42578125" style="1" customWidth="1"/>
    <col min="4600" max="4600" width="7.7109375" style="1" customWidth="1"/>
    <col min="4601" max="4601" width="10.5703125" style="1" customWidth="1"/>
    <col min="4602" max="4602" width="59" style="1" customWidth="1"/>
    <col min="4603" max="4604" width="0" style="1" hidden="1" customWidth="1"/>
    <col min="4605" max="4607" width="27.85546875" style="1" customWidth="1"/>
    <col min="4608" max="4610" width="6.140625" style="1" customWidth="1"/>
    <col min="4611" max="4611" width="9.140625" style="1" customWidth="1"/>
    <col min="4612" max="4612" width="33.28515625" style="1" customWidth="1"/>
    <col min="4613" max="4613" width="23.7109375" style="1" bestFit="1" customWidth="1"/>
    <col min="4614" max="4614" width="26.42578125" style="1" bestFit="1" customWidth="1"/>
    <col min="4615" max="4615" width="24.7109375" style="1" bestFit="1" customWidth="1"/>
    <col min="4616" max="4616" width="20.7109375" style="1" bestFit="1" customWidth="1"/>
    <col min="4617" max="4854" width="9.140625" style="1"/>
    <col min="4855" max="4855" width="10.42578125" style="1" customWidth="1"/>
    <col min="4856" max="4856" width="7.7109375" style="1" customWidth="1"/>
    <col min="4857" max="4857" width="10.5703125" style="1" customWidth="1"/>
    <col min="4858" max="4858" width="59" style="1" customWidth="1"/>
    <col min="4859" max="4860" width="0" style="1" hidden="1" customWidth="1"/>
    <col min="4861" max="4863" width="27.85546875" style="1" customWidth="1"/>
    <col min="4864" max="4866" width="6.140625" style="1" customWidth="1"/>
    <col min="4867" max="4867" width="9.140625" style="1" customWidth="1"/>
    <col min="4868" max="4868" width="33.28515625" style="1" customWidth="1"/>
    <col min="4869" max="4869" width="23.7109375" style="1" bestFit="1" customWidth="1"/>
    <col min="4870" max="4870" width="26.42578125" style="1" bestFit="1" customWidth="1"/>
    <col min="4871" max="4871" width="24.7109375" style="1" bestFit="1" customWidth="1"/>
    <col min="4872" max="4872" width="20.7109375" style="1" bestFit="1" customWidth="1"/>
    <col min="4873" max="5110" width="9.140625" style="1"/>
    <col min="5111" max="5111" width="10.42578125" style="1" customWidth="1"/>
    <col min="5112" max="5112" width="7.7109375" style="1" customWidth="1"/>
    <col min="5113" max="5113" width="10.5703125" style="1" customWidth="1"/>
    <col min="5114" max="5114" width="59" style="1" customWidth="1"/>
    <col min="5115" max="5116" width="0" style="1" hidden="1" customWidth="1"/>
    <col min="5117" max="5119" width="27.85546875" style="1" customWidth="1"/>
    <col min="5120" max="5122" width="6.140625" style="1" customWidth="1"/>
    <col min="5123" max="5123" width="9.140625" style="1" customWidth="1"/>
    <col min="5124" max="5124" width="33.28515625" style="1" customWidth="1"/>
    <col min="5125" max="5125" width="23.7109375" style="1" bestFit="1" customWidth="1"/>
    <col min="5126" max="5126" width="26.42578125" style="1" bestFit="1" customWidth="1"/>
    <col min="5127" max="5127" width="24.7109375" style="1" bestFit="1" customWidth="1"/>
    <col min="5128" max="5128" width="20.7109375" style="1" bestFit="1" customWidth="1"/>
    <col min="5129" max="5366" width="9.140625" style="1"/>
    <col min="5367" max="5367" width="10.42578125" style="1" customWidth="1"/>
    <col min="5368" max="5368" width="7.7109375" style="1" customWidth="1"/>
    <col min="5369" max="5369" width="10.5703125" style="1" customWidth="1"/>
    <col min="5370" max="5370" width="59" style="1" customWidth="1"/>
    <col min="5371" max="5372" width="0" style="1" hidden="1" customWidth="1"/>
    <col min="5373" max="5375" width="27.85546875" style="1" customWidth="1"/>
    <col min="5376" max="5378" width="6.140625" style="1" customWidth="1"/>
    <col min="5379" max="5379" width="9.140625" style="1" customWidth="1"/>
    <col min="5380" max="5380" width="33.28515625" style="1" customWidth="1"/>
    <col min="5381" max="5381" width="23.7109375" style="1" bestFit="1" customWidth="1"/>
    <col min="5382" max="5382" width="26.42578125" style="1" bestFit="1" customWidth="1"/>
    <col min="5383" max="5383" width="24.7109375" style="1" bestFit="1" customWidth="1"/>
    <col min="5384" max="5384" width="20.7109375" style="1" bestFit="1" customWidth="1"/>
    <col min="5385" max="5622" width="9.140625" style="1"/>
    <col min="5623" max="5623" width="10.42578125" style="1" customWidth="1"/>
    <col min="5624" max="5624" width="7.7109375" style="1" customWidth="1"/>
    <col min="5625" max="5625" width="10.5703125" style="1" customWidth="1"/>
    <col min="5626" max="5626" width="59" style="1" customWidth="1"/>
    <col min="5627" max="5628" width="0" style="1" hidden="1" customWidth="1"/>
    <col min="5629" max="5631" width="27.85546875" style="1" customWidth="1"/>
    <col min="5632" max="5634" width="6.140625" style="1" customWidth="1"/>
    <col min="5635" max="5635" width="9.140625" style="1" customWidth="1"/>
    <col min="5636" max="5636" width="33.28515625" style="1" customWidth="1"/>
    <col min="5637" max="5637" width="23.7109375" style="1" bestFit="1" customWidth="1"/>
    <col min="5638" max="5638" width="26.42578125" style="1" bestFit="1" customWidth="1"/>
    <col min="5639" max="5639" width="24.7109375" style="1" bestFit="1" customWidth="1"/>
    <col min="5640" max="5640" width="20.7109375" style="1" bestFit="1" customWidth="1"/>
    <col min="5641" max="5878" width="9.140625" style="1"/>
    <col min="5879" max="5879" width="10.42578125" style="1" customWidth="1"/>
    <col min="5880" max="5880" width="7.7109375" style="1" customWidth="1"/>
    <col min="5881" max="5881" width="10.5703125" style="1" customWidth="1"/>
    <col min="5882" max="5882" width="59" style="1" customWidth="1"/>
    <col min="5883" max="5884" width="0" style="1" hidden="1" customWidth="1"/>
    <col min="5885" max="5887" width="27.85546875" style="1" customWidth="1"/>
    <col min="5888" max="5890" width="6.140625" style="1" customWidth="1"/>
    <col min="5891" max="5891" width="9.140625" style="1" customWidth="1"/>
    <col min="5892" max="5892" width="33.28515625" style="1" customWidth="1"/>
    <col min="5893" max="5893" width="23.7109375" style="1" bestFit="1" customWidth="1"/>
    <col min="5894" max="5894" width="26.42578125" style="1" bestFit="1" customWidth="1"/>
    <col min="5895" max="5895" width="24.7109375" style="1" bestFit="1" customWidth="1"/>
    <col min="5896" max="5896" width="20.7109375" style="1" bestFit="1" customWidth="1"/>
    <col min="5897" max="6134" width="9.140625" style="1"/>
    <col min="6135" max="6135" width="10.42578125" style="1" customWidth="1"/>
    <col min="6136" max="6136" width="7.7109375" style="1" customWidth="1"/>
    <col min="6137" max="6137" width="10.5703125" style="1" customWidth="1"/>
    <col min="6138" max="6138" width="59" style="1" customWidth="1"/>
    <col min="6139" max="6140" width="0" style="1" hidden="1" customWidth="1"/>
    <col min="6141" max="6143" width="27.85546875" style="1" customWidth="1"/>
    <col min="6144" max="6146" width="6.140625" style="1" customWidth="1"/>
    <col min="6147" max="6147" width="9.140625" style="1" customWidth="1"/>
    <col min="6148" max="6148" width="33.28515625" style="1" customWidth="1"/>
    <col min="6149" max="6149" width="23.7109375" style="1" bestFit="1" customWidth="1"/>
    <col min="6150" max="6150" width="26.42578125" style="1" bestFit="1" customWidth="1"/>
    <col min="6151" max="6151" width="24.7109375" style="1" bestFit="1" customWidth="1"/>
    <col min="6152" max="6152" width="20.7109375" style="1" bestFit="1" customWidth="1"/>
    <col min="6153" max="6390" width="9.140625" style="1"/>
    <col min="6391" max="6391" width="10.42578125" style="1" customWidth="1"/>
    <col min="6392" max="6392" width="7.7109375" style="1" customWidth="1"/>
    <col min="6393" max="6393" width="10.5703125" style="1" customWidth="1"/>
    <col min="6394" max="6394" width="59" style="1" customWidth="1"/>
    <col min="6395" max="6396" width="0" style="1" hidden="1" customWidth="1"/>
    <col min="6397" max="6399" width="27.85546875" style="1" customWidth="1"/>
    <col min="6400" max="6402" width="6.140625" style="1" customWidth="1"/>
    <col min="6403" max="6403" width="9.140625" style="1" customWidth="1"/>
    <col min="6404" max="6404" width="33.28515625" style="1" customWidth="1"/>
    <col min="6405" max="6405" width="23.7109375" style="1" bestFit="1" customWidth="1"/>
    <col min="6406" max="6406" width="26.42578125" style="1" bestFit="1" customWidth="1"/>
    <col min="6407" max="6407" width="24.7109375" style="1" bestFit="1" customWidth="1"/>
    <col min="6408" max="6408" width="20.7109375" style="1" bestFit="1" customWidth="1"/>
    <col min="6409" max="6646" width="9.140625" style="1"/>
    <col min="6647" max="6647" width="10.42578125" style="1" customWidth="1"/>
    <col min="6648" max="6648" width="7.7109375" style="1" customWidth="1"/>
    <col min="6649" max="6649" width="10.5703125" style="1" customWidth="1"/>
    <col min="6650" max="6650" width="59" style="1" customWidth="1"/>
    <col min="6651" max="6652" width="0" style="1" hidden="1" customWidth="1"/>
    <col min="6653" max="6655" width="27.85546875" style="1" customWidth="1"/>
    <col min="6656" max="6658" width="6.140625" style="1" customWidth="1"/>
    <col min="6659" max="6659" width="9.140625" style="1" customWidth="1"/>
    <col min="6660" max="6660" width="33.28515625" style="1" customWidth="1"/>
    <col min="6661" max="6661" width="23.7109375" style="1" bestFit="1" customWidth="1"/>
    <col min="6662" max="6662" width="26.42578125" style="1" bestFit="1" customWidth="1"/>
    <col min="6663" max="6663" width="24.7109375" style="1" bestFit="1" customWidth="1"/>
    <col min="6664" max="6664" width="20.7109375" style="1" bestFit="1" customWidth="1"/>
    <col min="6665" max="6902" width="9.140625" style="1"/>
    <col min="6903" max="6903" width="10.42578125" style="1" customWidth="1"/>
    <col min="6904" max="6904" width="7.7109375" style="1" customWidth="1"/>
    <col min="6905" max="6905" width="10.5703125" style="1" customWidth="1"/>
    <col min="6906" max="6906" width="59" style="1" customWidth="1"/>
    <col min="6907" max="6908" width="0" style="1" hidden="1" customWidth="1"/>
    <col min="6909" max="6911" width="27.85546875" style="1" customWidth="1"/>
    <col min="6912" max="6914" width="6.140625" style="1" customWidth="1"/>
    <col min="6915" max="6915" width="9.140625" style="1" customWidth="1"/>
    <col min="6916" max="6916" width="33.28515625" style="1" customWidth="1"/>
    <col min="6917" max="6917" width="23.7109375" style="1" bestFit="1" customWidth="1"/>
    <col min="6918" max="6918" width="26.42578125" style="1" bestFit="1" customWidth="1"/>
    <col min="6919" max="6919" width="24.7109375" style="1" bestFit="1" customWidth="1"/>
    <col min="6920" max="6920" width="20.7109375" style="1" bestFit="1" customWidth="1"/>
    <col min="6921" max="7158" width="9.140625" style="1"/>
    <col min="7159" max="7159" width="10.42578125" style="1" customWidth="1"/>
    <col min="7160" max="7160" width="7.7109375" style="1" customWidth="1"/>
    <col min="7161" max="7161" width="10.5703125" style="1" customWidth="1"/>
    <col min="7162" max="7162" width="59" style="1" customWidth="1"/>
    <col min="7163" max="7164" width="0" style="1" hidden="1" customWidth="1"/>
    <col min="7165" max="7167" width="27.85546875" style="1" customWidth="1"/>
    <col min="7168" max="7170" width="6.140625" style="1" customWidth="1"/>
    <col min="7171" max="7171" width="9.140625" style="1" customWidth="1"/>
    <col min="7172" max="7172" width="33.28515625" style="1" customWidth="1"/>
    <col min="7173" max="7173" width="23.7109375" style="1" bestFit="1" customWidth="1"/>
    <col min="7174" max="7174" width="26.42578125" style="1" bestFit="1" customWidth="1"/>
    <col min="7175" max="7175" width="24.7109375" style="1" bestFit="1" customWidth="1"/>
    <col min="7176" max="7176" width="20.7109375" style="1" bestFit="1" customWidth="1"/>
    <col min="7177" max="7414" width="9.140625" style="1"/>
    <col min="7415" max="7415" width="10.42578125" style="1" customWidth="1"/>
    <col min="7416" max="7416" width="7.7109375" style="1" customWidth="1"/>
    <col min="7417" max="7417" width="10.5703125" style="1" customWidth="1"/>
    <col min="7418" max="7418" width="59" style="1" customWidth="1"/>
    <col min="7419" max="7420" width="0" style="1" hidden="1" customWidth="1"/>
    <col min="7421" max="7423" width="27.85546875" style="1" customWidth="1"/>
    <col min="7424" max="7426" width="6.140625" style="1" customWidth="1"/>
    <col min="7427" max="7427" width="9.140625" style="1" customWidth="1"/>
    <col min="7428" max="7428" width="33.28515625" style="1" customWidth="1"/>
    <col min="7429" max="7429" width="23.7109375" style="1" bestFit="1" customWidth="1"/>
    <col min="7430" max="7430" width="26.42578125" style="1" bestFit="1" customWidth="1"/>
    <col min="7431" max="7431" width="24.7109375" style="1" bestFit="1" customWidth="1"/>
    <col min="7432" max="7432" width="20.7109375" style="1" bestFit="1" customWidth="1"/>
    <col min="7433" max="7670" width="9.140625" style="1"/>
    <col min="7671" max="7671" width="10.42578125" style="1" customWidth="1"/>
    <col min="7672" max="7672" width="7.7109375" style="1" customWidth="1"/>
    <col min="7673" max="7673" width="10.5703125" style="1" customWidth="1"/>
    <col min="7674" max="7674" width="59" style="1" customWidth="1"/>
    <col min="7675" max="7676" width="0" style="1" hidden="1" customWidth="1"/>
    <col min="7677" max="7679" width="27.85546875" style="1" customWidth="1"/>
    <col min="7680" max="7682" width="6.140625" style="1" customWidth="1"/>
    <col min="7683" max="7683" width="9.140625" style="1" customWidth="1"/>
    <col min="7684" max="7684" width="33.28515625" style="1" customWidth="1"/>
    <col min="7685" max="7685" width="23.7109375" style="1" bestFit="1" customWidth="1"/>
    <col min="7686" max="7686" width="26.42578125" style="1" bestFit="1" customWidth="1"/>
    <col min="7687" max="7687" width="24.7109375" style="1" bestFit="1" customWidth="1"/>
    <col min="7688" max="7688" width="20.7109375" style="1" bestFit="1" customWidth="1"/>
    <col min="7689" max="7926" width="9.140625" style="1"/>
    <col min="7927" max="7927" width="10.42578125" style="1" customWidth="1"/>
    <col min="7928" max="7928" width="7.7109375" style="1" customWidth="1"/>
    <col min="7929" max="7929" width="10.5703125" style="1" customWidth="1"/>
    <col min="7930" max="7930" width="59" style="1" customWidth="1"/>
    <col min="7931" max="7932" width="0" style="1" hidden="1" customWidth="1"/>
    <col min="7933" max="7935" width="27.85546875" style="1" customWidth="1"/>
    <col min="7936" max="7938" width="6.140625" style="1" customWidth="1"/>
    <col min="7939" max="7939" width="9.140625" style="1" customWidth="1"/>
    <col min="7940" max="7940" width="33.28515625" style="1" customWidth="1"/>
    <col min="7941" max="7941" width="23.7109375" style="1" bestFit="1" customWidth="1"/>
    <col min="7942" max="7942" width="26.42578125" style="1" bestFit="1" customWidth="1"/>
    <col min="7943" max="7943" width="24.7109375" style="1" bestFit="1" customWidth="1"/>
    <col min="7944" max="7944" width="20.7109375" style="1" bestFit="1" customWidth="1"/>
    <col min="7945" max="8182" width="9.140625" style="1"/>
    <col min="8183" max="8183" width="10.42578125" style="1" customWidth="1"/>
    <col min="8184" max="8184" width="7.7109375" style="1" customWidth="1"/>
    <col min="8185" max="8185" width="10.5703125" style="1" customWidth="1"/>
    <col min="8186" max="8186" width="59" style="1" customWidth="1"/>
    <col min="8187" max="8188" width="0" style="1" hidden="1" customWidth="1"/>
    <col min="8189" max="8191" width="27.85546875" style="1" customWidth="1"/>
    <col min="8192" max="8194" width="6.140625" style="1" customWidth="1"/>
    <col min="8195" max="8195" width="9.140625" style="1" customWidth="1"/>
    <col min="8196" max="8196" width="33.28515625" style="1" customWidth="1"/>
    <col min="8197" max="8197" width="23.7109375" style="1" bestFit="1" customWidth="1"/>
    <col min="8198" max="8198" width="26.42578125" style="1" bestFit="1" customWidth="1"/>
    <col min="8199" max="8199" width="24.7109375" style="1" bestFit="1" customWidth="1"/>
    <col min="8200" max="8200" width="20.7109375" style="1" bestFit="1" customWidth="1"/>
    <col min="8201" max="8438" width="9.140625" style="1"/>
    <col min="8439" max="8439" width="10.42578125" style="1" customWidth="1"/>
    <col min="8440" max="8440" width="7.7109375" style="1" customWidth="1"/>
    <col min="8441" max="8441" width="10.5703125" style="1" customWidth="1"/>
    <col min="8442" max="8442" width="59" style="1" customWidth="1"/>
    <col min="8443" max="8444" width="0" style="1" hidden="1" customWidth="1"/>
    <col min="8445" max="8447" width="27.85546875" style="1" customWidth="1"/>
    <col min="8448" max="8450" width="6.140625" style="1" customWidth="1"/>
    <col min="8451" max="8451" width="9.140625" style="1" customWidth="1"/>
    <col min="8452" max="8452" width="33.28515625" style="1" customWidth="1"/>
    <col min="8453" max="8453" width="23.7109375" style="1" bestFit="1" customWidth="1"/>
    <col min="8454" max="8454" width="26.42578125" style="1" bestFit="1" customWidth="1"/>
    <col min="8455" max="8455" width="24.7109375" style="1" bestFit="1" customWidth="1"/>
    <col min="8456" max="8456" width="20.7109375" style="1" bestFit="1" customWidth="1"/>
    <col min="8457" max="8694" width="9.140625" style="1"/>
    <col min="8695" max="8695" width="10.42578125" style="1" customWidth="1"/>
    <col min="8696" max="8696" width="7.7109375" style="1" customWidth="1"/>
    <col min="8697" max="8697" width="10.5703125" style="1" customWidth="1"/>
    <col min="8698" max="8698" width="59" style="1" customWidth="1"/>
    <col min="8699" max="8700" width="0" style="1" hidden="1" customWidth="1"/>
    <col min="8701" max="8703" width="27.85546875" style="1" customWidth="1"/>
    <col min="8704" max="8706" width="6.140625" style="1" customWidth="1"/>
    <col min="8707" max="8707" width="9.140625" style="1" customWidth="1"/>
    <col min="8708" max="8708" width="33.28515625" style="1" customWidth="1"/>
    <col min="8709" max="8709" width="23.7109375" style="1" bestFit="1" customWidth="1"/>
    <col min="8710" max="8710" width="26.42578125" style="1" bestFit="1" customWidth="1"/>
    <col min="8711" max="8711" width="24.7109375" style="1" bestFit="1" customWidth="1"/>
    <col min="8712" max="8712" width="20.7109375" style="1" bestFit="1" customWidth="1"/>
    <col min="8713" max="8950" width="9.140625" style="1"/>
    <col min="8951" max="8951" width="10.42578125" style="1" customWidth="1"/>
    <col min="8952" max="8952" width="7.7109375" style="1" customWidth="1"/>
    <col min="8953" max="8953" width="10.5703125" style="1" customWidth="1"/>
    <col min="8954" max="8954" width="59" style="1" customWidth="1"/>
    <col min="8955" max="8956" width="0" style="1" hidden="1" customWidth="1"/>
    <col min="8957" max="8959" width="27.85546875" style="1" customWidth="1"/>
    <col min="8960" max="8962" width="6.140625" style="1" customWidth="1"/>
    <col min="8963" max="8963" width="9.140625" style="1" customWidth="1"/>
    <col min="8964" max="8964" width="33.28515625" style="1" customWidth="1"/>
    <col min="8965" max="8965" width="23.7109375" style="1" bestFit="1" customWidth="1"/>
    <col min="8966" max="8966" width="26.42578125" style="1" bestFit="1" customWidth="1"/>
    <col min="8967" max="8967" width="24.7109375" style="1" bestFit="1" customWidth="1"/>
    <col min="8968" max="8968" width="20.7109375" style="1" bestFit="1" customWidth="1"/>
    <col min="8969" max="9206" width="9.140625" style="1"/>
    <col min="9207" max="9207" width="10.42578125" style="1" customWidth="1"/>
    <col min="9208" max="9208" width="7.7109375" style="1" customWidth="1"/>
    <col min="9209" max="9209" width="10.5703125" style="1" customWidth="1"/>
    <col min="9210" max="9210" width="59" style="1" customWidth="1"/>
    <col min="9211" max="9212" width="0" style="1" hidden="1" customWidth="1"/>
    <col min="9213" max="9215" width="27.85546875" style="1" customWidth="1"/>
    <col min="9216" max="9218" width="6.140625" style="1" customWidth="1"/>
    <col min="9219" max="9219" width="9.140625" style="1" customWidth="1"/>
    <col min="9220" max="9220" width="33.28515625" style="1" customWidth="1"/>
    <col min="9221" max="9221" width="23.7109375" style="1" bestFit="1" customWidth="1"/>
    <col min="9222" max="9222" width="26.42578125" style="1" bestFit="1" customWidth="1"/>
    <col min="9223" max="9223" width="24.7109375" style="1" bestFit="1" customWidth="1"/>
    <col min="9224" max="9224" width="20.7109375" style="1" bestFit="1" customWidth="1"/>
    <col min="9225" max="9462" width="9.140625" style="1"/>
    <col min="9463" max="9463" width="10.42578125" style="1" customWidth="1"/>
    <col min="9464" max="9464" width="7.7109375" style="1" customWidth="1"/>
    <col min="9465" max="9465" width="10.5703125" style="1" customWidth="1"/>
    <col min="9466" max="9466" width="59" style="1" customWidth="1"/>
    <col min="9467" max="9468" width="0" style="1" hidden="1" customWidth="1"/>
    <col min="9469" max="9471" width="27.85546875" style="1" customWidth="1"/>
    <col min="9472" max="9474" width="6.140625" style="1" customWidth="1"/>
    <col min="9475" max="9475" width="9.140625" style="1" customWidth="1"/>
    <col min="9476" max="9476" width="33.28515625" style="1" customWidth="1"/>
    <col min="9477" max="9477" width="23.7109375" style="1" bestFit="1" customWidth="1"/>
    <col min="9478" max="9478" width="26.42578125" style="1" bestFit="1" customWidth="1"/>
    <col min="9479" max="9479" width="24.7109375" style="1" bestFit="1" customWidth="1"/>
    <col min="9480" max="9480" width="20.7109375" style="1" bestFit="1" customWidth="1"/>
    <col min="9481" max="9718" width="9.140625" style="1"/>
    <col min="9719" max="9719" width="10.42578125" style="1" customWidth="1"/>
    <col min="9720" max="9720" width="7.7109375" style="1" customWidth="1"/>
    <col min="9721" max="9721" width="10.5703125" style="1" customWidth="1"/>
    <col min="9722" max="9722" width="59" style="1" customWidth="1"/>
    <col min="9723" max="9724" width="0" style="1" hidden="1" customWidth="1"/>
    <col min="9725" max="9727" width="27.85546875" style="1" customWidth="1"/>
    <col min="9728" max="9730" width="6.140625" style="1" customWidth="1"/>
    <col min="9731" max="9731" width="9.140625" style="1" customWidth="1"/>
    <col min="9732" max="9732" width="33.28515625" style="1" customWidth="1"/>
    <col min="9733" max="9733" width="23.7109375" style="1" bestFit="1" customWidth="1"/>
    <col min="9734" max="9734" width="26.42578125" style="1" bestFit="1" customWidth="1"/>
    <col min="9735" max="9735" width="24.7109375" style="1" bestFit="1" customWidth="1"/>
    <col min="9736" max="9736" width="20.7109375" style="1" bestFit="1" customWidth="1"/>
    <col min="9737" max="9974" width="9.140625" style="1"/>
    <col min="9975" max="9975" width="10.42578125" style="1" customWidth="1"/>
    <col min="9976" max="9976" width="7.7109375" style="1" customWidth="1"/>
    <col min="9977" max="9977" width="10.5703125" style="1" customWidth="1"/>
    <col min="9978" max="9978" width="59" style="1" customWidth="1"/>
    <col min="9979" max="9980" width="0" style="1" hidden="1" customWidth="1"/>
    <col min="9981" max="9983" width="27.85546875" style="1" customWidth="1"/>
    <col min="9984" max="9986" width="6.140625" style="1" customWidth="1"/>
    <col min="9987" max="9987" width="9.140625" style="1" customWidth="1"/>
    <col min="9988" max="9988" width="33.28515625" style="1" customWidth="1"/>
    <col min="9989" max="9989" width="23.7109375" style="1" bestFit="1" customWidth="1"/>
    <col min="9990" max="9990" width="26.42578125" style="1" bestFit="1" customWidth="1"/>
    <col min="9991" max="9991" width="24.7109375" style="1" bestFit="1" customWidth="1"/>
    <col min="9992" max="9992" width="20.7109375" style="1" bestFit="1" customWidth="1"/>
    <col min="9993" max="10230" width="9.140625" style="1"/>
    <col min="10231" max="10231" width="10.42578125" style="1" customWidth="1"/>
    <col min="10232" max="10232" width="7.7109375" style="1" customWidth="1"/>
    <col min="10233" max="10233" width="10.5703125" style="1" customWidth="1"/>
    <col min="10234" max="10234" width="59" style="1" customWidth="1"/>
    <col min="10235" max="10236" width="0" style="1" hidden="1" customWidth="1"/>
    <col min="10237" max="10239" width="27.85546875" style="1" customWidth="1"/>
    <col min="10240" max="10242" width="6.140625" style="1" customWidth="1"/>
    <col min="10243" max="10243" width="9.140625" style="1" customWidth="1"/>
    <col min="10244" max="10244" width="33.28515625" style="1" customWidth="1"/>
    <col min="10245" max="10245" width="23.7109375" style="1" bestFit="1" customWidth="1"/>
    <col min="10246" max="10246" width="26.42578125" style="1" bestFit="1" customWidth="1"/>
    <col min="10247" max="10247" width="24.7109375" style="1" bestFit="1" customWidth="1"/>
    <col min="10248" max="10248" width="20.7109375" style="1" bestFit="1" customWidth="1"/>
    <col min="10249" max="10486" width="9.140625" style="1"/>
    <col min="10487" max="10487" width="10.42578125" style="1" customWidth="1"/>
    <col min="10488" max="10488" width="7.7109375" style="1" customWidth="1"/>
    <col min="10489" max="10489" width="10.5703125" style="1" customWidth="1"/>
    <col min="10490" max="10490" width="59" style="1" customWidth="1"/>
    <col min="10491" max="10492" width="0" style="1" hidden="1" customWidth="1"/>
    <col min="10493" max="10495" width="27.85546875" style="1" customWidth="1"/>
    <col min="10496" max="10498" width="6.140625" style="1" customWidth="1"/>
    <col min="10499" max="10499" width="9.140625" style="1" customWidth="1"/>
    <col min="10500" max="10500" width="33.28515625" style="1" customWidth="1"/>
    <col min="10501" max="10501" width="23.7109375" style="1" bestFit="1" customWidth="1"/>
    <col min="10502" max="10502" width="26.42578125" style="1" bestFit="1" customWidth="1"/>
    <col min="10503" max="10503" width="24.7109375" style="1" bestFit="1" customWidth="1"/>
    <col min="10504" max="10504" width="20.7109375" style="1" bestFit="1" customWidth="1"/>
    <col min="10505" max="10742" width="9.140625" style="1"/>
    <col min="10743" max="10743" width="10.42578125" style="1" customWidth="1"/>
    <col min="10744" max="10744" width="7.7109375" style="1" customWidth="1"/>
    <col min="10745" max="10745" width="10.5703125" style="1" customWidth="1"/>
    <col min="10746" max="10746" width="59" style="1" customWidth="1"/>
    <col min="10747" max="10748" width="0" style="1" hidden="1" customWidth="1"/>
    <col min="10749" max="10751" width="27.85546875" style="1" customWidth="1"/>
    <col min="10752" max="10754" width="6.140625" style="1" customWidth="1"/>
    <col min="10755" max="10755" width="9.140625" style="1" customWidth="1"/>
    <col min="10756" max="10756" width="33.28515625" style="1" customWidth="1"/>
    <col min="10757" max="10757" width="23.7109375" style="1" bestFit="1" customWidth="1"/>
    <col min="10758" max="10758" width="26.42578125" style="1" bestFit="1" customWidth="1"/>
    <col min="10759" max="10759" width="24.7109375" style="1" bestFit="1" customWidth="1"/>
    <col min="10760" max="10760" width="20.7109375" style="1" bestFit="1" customWidth="1"/>
    <col min="10761" max="10998" width="9.140625" style="1"/>
    <col min="10999" max="10999" width="10.42578125" style="1" customWidth="1"/>
    <col min="11000" max="11000" width="7.7109375" style="1" customWidth="1"/>
    <col min="11001" max="11001" width="10.5703125" style="1" customWidth="1"/>
    <col min="11002" max="11002" width="59" style="1" customWidth="1"/>
    <col min="11003" max="11004" width="0" style="1" hidden="1" customWidth="1"/>
    <col min="11005" max="11007" width="27.85546875" style="1" customWidth="1"/>
    <col min="11008" max="11010" width="6.140625" style="1" customWidth="1"/>
    <col min="11011" max="11011" width="9.140625" style="1" customWidth="1"/>
    <col min="11012" max="11012" width="33.28515625" style="1" customWidth="1"/>
    <col min="11013" max="11013" width="23.7109375" style="1" bestFit="1" customWidth="1"/>
    <col min="11014" max="11014" width="26.42578125" style="1" bestFit="1" customWidth="1"/>
    <col min="11015" max="11015" width="24.7109375" style="1" bestFit="1" customWidth="1"/>
    <col min="11016" max="11016" width="20.7109375" style="1" bestFit="1" customWidth="1"/>
    <col min="11017" max="11254" width="9.140625" style="1"/>
    <col min="11255" max="11255" width="10.42578125" style="1" customWidth="1"/>
    <col min="11256" max="11256" width="7.7109375" style="1" customWidth="1"/>
    <col min="11257" max="11257" width="10.5703125" style="1" customWidth="1"/>
    <col min="11258" max="11258" width="59" style="1" customWidth="1"/>
    <col min="11259" max="11260" width="0" style="1" hidden="1" customWidth="1"/>
    <col min="11261" max="11263" width="27.85546875" style="1" customWidth="1"/>
    <col min="11264" max="11266" width="6.140625" style="1" customWidth="1"/>
    <col min="11267" max="11267" width="9.140625" style="1" customWidth="1"/>
    <col min="11268" max="11268" width="33.28515625" style="1" customWidth="1"/>
    <col min="11269" max="11269" width="23.7109375" style="1" bestFit="1" customWidth="1"/>
    <col min="11270" max="11270" width="26.42578125" style="1" bestFit="1" customWidth="1"/>
    <col min="11271" max="11271" width="24.7109375" style="1" bestFit="1" customWidth="1"/>
    <col min="11272" max="11272" width="20.7109375" style="1" bestFit="1" customWidth="1"/>
    <col min="11273" max="11510" width="9.140625" style="1"/>
    <col min="11511" max="11511" width="10.42578125" style="1" customWidth="1"/>
    <col min="11512" max="11512" width="7.7109375" style="1" customWidth="1"/>
    <col min="11513" max="11513" width="10.5703125" style="1" customWidth="1"/>
    <col min="11514" max="11514" width="59" style="1" customWidth="1"/>
    <col min="11515" max="11516" width="0" style="1" hidden="1" customWidth="1"/>
    <col min="11517" max="11519" width="27.85546875" style="1" customWidth="1"/>
    <col min="11520" max="11522" width="6.140625" style="1" customWidth="1"/>
    <col min="11523" max="11523" width="9.140625" style="1" customWidth="1"/>
    <col min="11524" max="11524" width="33.28515625" style="1" customWidth="1"/>
    <col min="11525" max="11525" width="23.7109375" style="1" bestFit="1" customWidth="1"/>
    <col min="11526" max="11526" width="26.42578125" style="1" bestFit="1" customWidth="1"/>
    <col min="11527" max="11527" width="24.7109375" style="1" bestFit="1" customWidth="1"/>
    <col min="11528" max="11528" width="20.7109375" style="1" bestFit="1" customWidth="1"/>
    <col min="11529" max="11766" width="9.140625" style="1"/>
    <col min="11767" max="11767" width="10.42578125" style="1" customWidth="1"/>
    <col min="11768" max="11768" width="7.7109375" style="1" customWidth="1"/>
    <col min="11769" max="11769" width="10.5703125" style="1" customWidth="1"/>
    <col min="11770" max="11770" width="59" style="1" customWidth="1"/>
    <col min="11771" max="11772" width="0" style="1" hidden="1" customWidth="1"/>
    <col min="11773" max="11775" width="27.85546875" style="1" customWidth="1"/>
    <col min="11776" max="11778" width="6.140625" style="1" customWidth="1"/>
    <col min="11779" max="11779" width="9.140625" style="1" customWidth="1"/>
    <col min="11780" max="11780" width="33.28515625" style="1" customWidth="1"/>
    <col min="11781" max="11781" width="23.7109375" style="1" bestFit="1" customWidth="1"/>
    <col min="11782" max="11782" width="26.42578125" style="1" bestFit="1" customWidth="1"/>
    <col min="11783" max="11783" width="24.7109375" style="1" bestFit="1" customWidth="1"/>
    <col min="11784" max="11784" width="20.7109375" style="1" bestFit="1" customWidth="1"/>
    <col min="11785" max="12022" width="9.140625" style="1"/>
    <col min="12023" max="12023" width="10.42578125" style="1" customWidth="1"/>
    <col min="12024" max="12024" width="7.7109375" style="1" customWidth="1"/>
    <col min="12025" max="12025" width="10.5703125" style="1" customWidth="1"/>
    <col min="12026" max="12026" width="59" style="1" customWidth="1"/>
    <col min="12027" max="12028" width="0" style="1" hidden="1" customWidth="1"/>
    <col min="12029" max="12031" width="27.85546875" style="1" customWidth="1"/>
    <col min="12032" max="12034" width="6.140625" style="1" customWidth="1"/>
    <col min="12035" max="12035" width="9.140625" style="1" customWidth="1"/>
    <col min="12036" max="12036" width="33.28515625" style="1" customWidth="1"/>
    <col min="12037" max="12037" width="23.7109375" style="1" bestFit="1" customWidth="1"/>
    <col min="12038" max="12038" width="26.42578125" style="1" bestFit="1" customWidth="1"/>
    <col min="12039" max="12039" width="24.7109375" style="1" bestFit="1" customWidth="1"/>
    <col min="12040" max="12040" width="20.7109375" style="1" bestFit="1" customWidth="1"/>
    <col min="12041" max="12278" width="9.140625" style="1"/>
    <col min="12279" max="12279" width="10.42578125" style="1" customWidth="1"/>
    <col min="12280" max="12280" width="7.7109375" style="1" customWidth="1"/>
    <col min="12281" max="12281" width="10.5703125" style="1" customWidth="1"/>
    <col min="12282" max="12282" width="59" style="1" customWidth="1"/>
    <col min="12283" max="12284" width="0" style="1" hidden="1" customWidth="1"/>
    <col min="12285" max="12287" width="27.85546875" style="1" customWidth="1"/>
    <col min="12288" max="12290" width="6.140625" style="1" customWidth="1"/>
    <col min="12291" max="12291" width="9.140625" style="1" customWidth="1"/>
    <col min="12292" max="12292" width="33.28515625" style="1" customWidth="1"/>
    <col min="12293" max="12293" width="23.7109375" style="1" bestFit="1" customWidth="1"/>
    <col min="12294" max="12294" width="26.42578125" style="1" bestFit="1" customWidth="1"/>
    <col min="12295" max="12295" width="24.7109375" style="1" bestFit="1" customWidth="1"/>
    <col min="12296" max="12296" width="20.7109375" style="1" bestFit="1" customWidth="1"/>
    <col min="12297" max="12534" width="9.140625" style="1"/>
    <col min="12535" max="12535" width="10.42578125" style="1" customWidth="1"/>
    <col min="12536" max="12536" width="7.7109375" style="1" customWidth="1"/>
    <col min="12537" max="12537" width="10.5703125" style="1" customWidth="1"/>
    <col min="12538" max="12538" width="59" style="1" customWidth="1"/>
    <col min="12539" max="12540" width="0" style="1" hidden="1" customWidth="1"/>
    <col min="12541" max="12543" width="27.85546875" style="1" customWidth="1"/>
    <col min="12544" max="12546" width="6.140625" style="1" customWidth="1"/>
    <col min="12547" max="12547" width="9.140625" style="1" customWidth="1"/>
    <col min="12548" max="12548" width="33.28515625" style="1" customWidth="1"/>
    <col min="12549" max="12549" width="23.7109375" style="1" bestFit="1" customWidth="1"/>
    <col min="12550" max="12550" width="26.42578125" style="1" bestFit="1" customWidth="1"/>
    <col min="12551" max="12551" width="24.7109375" style="1" bestFit="1" customWidth="1"/>
    <col min="12552" max="12552" width="20.7109375" style="1" bestFit="1" customWidth="1"/>
    <col min="12553" max="12790" width="9.140625" style="1"/>
    <col min="12791" max="12791" width="10.42578125" style="1" customWidth="1"/>
    <col min="12792" max="12792" width="7.7109375" style="1" customWidth="1"/>
    <col min="12793" max="12793" width="10.5703125" style="1" customWidth="1"/>
    <col min="12794" max="12794" width="59" style="1" customWidth="1"/>
    <col min="12795" max="12796" width="0" style="1" hidden="1" customWidth="1"/>
    <col min="12797" max="12799" width="27.85546875" style="1" customWidth="1"/>
    <col min="12800" max="12802" width="6.140625" style="1" customWidth="1"/>
    <col min="12803" max="12803" width="9.140625" style="1" customWidth="1"/>
    <col min="12804" max="12804" width="33.28515625" style="1" customWidth="1"/>
    <col min="12805" max="12805" width="23.7109375" style="1" bestFit="1" customWidth="1"/>
    <col min="12806" max="12806" width="26.42578125" style="1" bestFit="1" customWidth="1"/>
    <col min="12807" max="12807" width="24.7109375" style="1" bestFit="1" customWidth="1"/>
    <col min="12808" max="12808" width="20.7109375" style="1" bestFit="1" customWidth="1"/>
    <col min="12809" max="13046" width="9.140625" style="1"/>
    <col min="13047" max="13047" width="10.42578125" style="1" customWidth="1"/>
    <col min="13048" max="13048" width="7.7109375" style="1" customWidth="1"/>
    <col min="13049" max="13049" width="10.5703125" style="1" customWidth="1"/>
    <col min="13050" max="13050" width="59" style="1" customWidth="1"/>
    <col min="13051" max="13052" width="0" style="1" hidden="1" customWidth="1"/>
    <col min="13053" max="13055" width="27.85546875" style="1" customWidth="1"/>
    <col min="13056" max="13058" width="6.140625" style="1" customWidth="1"/>
    <col min="13059" max="13059" width="9.140625" style="1" customWidth="1"/>
    <col min="13060" max="13060" width="33.28515625" style="1" customWidth="1"/>
    <col min="13061" max="13061" width="23.7109375" style="1" bestFit="1" customWidth="1"/>
    <col min="13062" max="13062" width="26.42578125" style="1" bestFit="1" customWidth="1"/>
    <col min="13063" max="13063" width="24.7109375" style="1" bestFit="1" customWidth="1"/>
    <col min="13064" max="13064" width="20.7109375" style="1" bestFit="1" customWidth="1"/>
    <col min="13065" max="13302" width="9.140625" style="1"/>
    <col min="13303" max="13303" width="10.42578125" style="1" customWidth="1"/>
    <col min="13304" max="13304" width="7.7109375" style="1" customWidth="1"/>
    <col min="13305" max="13305" width="10.5703125" style="1" customWidth="1"/>
    <col min="13306" max="13306" width="59" style="1" customWidth="1"/>
    <col min="13307" max="13308" width="0" style="1" hidden="1" customWidth="1"/>
    <col min="13309" max="13311" width="27.85546875" style="1" customWidth="1"/>
    <col min="13312" max="13314" width="6.140625" style="1" customWidth="1"/>
    <col min="13315" max="13315" width="9.140625" style="1" customWidth="1"/>
    <col min="13316" max="13316" width="33.28515625" style="1" customWidth="1"/>
    <col min="13317" max="13317" width="23.7109375" style="1" bestFit="1" customWidth="1"/>
    <col min="13318" max="13318" width="26.42578125" style="1" bestFit="1" customWidth="1"/>
    <col min="13319" max="13319" width="24.7109375" style="1" bestFit="1" customWidth="1"/>
    <col min="13320" max="13320" width="20.7109375" style="1" bestFit="1" customWidth="1"/>
    <col min="13321" max="13558" width="9.140625" style="1"/>
    <col min="13559" max="13559" width="10.42578125" style="1" customWidth="1"/>
    <col min="13560" max="13560" width="7.7109375" style="1" customWidth="1"/>
    <col min="13561" max="13561" width="10.5703125" style="1" customWidth="1"/>
    <col min="13562" max="13562" width="59" style="1" customWidth="1"/>
    <col min="13563" max="13564" width="0" style="1" hidden="1" customWidth="1"/>
    <col min="13565" max="13567" width="27.85546875" style="1" customWidth="1"/>
    <col min="13568" max="13570" width="6.140625" style="1" customWidth="1"/>
    <col min="13571" max="13571" width="9.140625" style="1" customWidth="1"/>
    <col min="13572" max="13572" width="33.28515625" style="1" customWidth="1"/>
    <col min="13573" max="13573" width="23.7109375" style="1" bestFit="1" customWidth="1"/>
    <col min="13574" max="13574" width="26.42578125" style="1" bestFit="1" customWidth="1"/>
    <col min="13575" max="13575" width="24.7109375" style="1" bestFit="1" customWidth="1"/>
    <col min="13576" max="13576" width="20.7109375" style="1" bestFit="1" customWidth="1"/>
    <col min="13577" max="13814" width="9.140625" style="1"/>
    <col min="13815" max="13815" width="10.42578125" style="1" customWidth="1"/>
    <col min="13816" max="13816" width="7.7109375" style="1" customWidth="1"/>
    <col min="13817" max="13817" width="10.5703125" style="1" customWidth="1"/>
    <col min="13818" max="13818" width="59" style="1" customWidth="1"/>
    <col min="13819" max="13820" width="0" style="1" hidden="1" customWidth="1"/>
    <col min="13821" max="13823" width="27.85546875" style="1" customWidth="1"/>
    <col min="13824" max="13826" width="6.140625" style="1" customWidth="1"/>
    <col min="13827" max="13827" width="9.140625" style="1" customWidth="1"/>
    <col min="13828" max="13828" width="33.28515625" style="1" customWidth="1"/>
    <col min="13829" max="13829" width="23.7109375" style="1" bestFit="1" customWidth="1"/>
    <col min="13830" max="13830" width="26.42578125" style="1" bestFit="1" customWidth="1"/>
    <col min="13831" max="13831" width="24.7109375" style="1" bestFit="1" customWidth="1"/>
    <col min="13832" max="13832" width="20.7109375" style="1" bestFit="1" customWidth="1"/>
    <col min="13833" max="14070" width="9.140625" style="1"/>
    <col min="14071" max="14071" width="10.42578125" style="1" customWidth="1"/>
    <col min="14072" max="14072" width="7.7109375" style="1" customWidth="1"/>
    <col min="14073" max="14073" width="10.5703125" style="1" customWidth="1"/>
    <col min="14074" max="14074" width="59" style="1" customWidth="1"/>
    <col min="14075" max="14076" width="0" style="1" hidden="1" customWidth="1"/>
    <col min="14077" max="14079" width="27.85546875" style="1" customWidth="1"/>
    <col min="14080" max="14082" width="6.140625" style="1" customWidth="1"/>
    <col min="14083" max="14083" width="9.140625" style="1" customWidth="1"/>
    <col min="14084" max="14084" width="33.28515625" style="1" customWidth="1"/>
    <col min="14085" max="14085" width="23.7109375" style="1" bestFit="1" customWidth="1"/>
    <col min="14086" max="14086" width="26.42578125" style="1" bestFit="1" customWidth="1"/>
    <col min="14087" max="14087" width="24.7109375" style="1" bestFit="1" customWidth="1"/>
    <col min="14088" max="14088" width="20.7109375" style="1" bestFit="1" customWidth="1"/>
    <col min="14089" max="14326" width="9.140625" style="1"/>
    <col min="14327" max="14327" width="10.42578125" style="1" customWidth="1"/>
    <col min="14328" max="14328" width="7.7109375" style="1" customWidth="1"/>
    <col min="14329" max="14329" width="10.5703125" style="1" customWidth="1"/>
    <col min="14330" max="14330" width="59" style="1" customWidth="1"/>
    <col min="14331" max="14332" width="0" style="1" hidden="1" customWidth="1"/>
    <col min="14333" max="14335" width="27.85546875" style="1" customWidth="1"/>
    <col min="14336" max="14338" width="6.140625" style="1" customWidth="1"/>
    <col min="14339" max="14339" width="9.140625" style="1" customWidth="1"/>
    <col min="14340" max="14340" width="33.28515625" style="1" customWidth="1"/>
    <col min="14341" max="14341" width="23.7109375" style="1" bestFit="1" customWidth="1"/>
    <col min="14342" max="14342" width="26.42578125" style="1" bestFit="1" customWidth="1"/>
    <col min="14343" max="14343" width="24.7109375" style="1" bestFit="1" customWidth="1"/>
    <col min="14344" max="14344" width="20.7109375" style="1" bestFit="1" customWidth="1"/>
    <col min="14345" max="14582" width="9.140625" style="1"/>
    <col min="14583" max="14583" width="10.42578125" style="1" customWidth="1"/>
    <col min="14584" max="14584" width="7.7109375" style="1" customWidth="1"/>
    <col min="14585" max="14585" width="10.5703125" style="1" customWidth="1"/>
    <col min="14586" max="14586" width="59" style="1" customWidth="1"/>
    <col min="14587" max="14588" width="0" style="1" hidden="1" customWidth="1"/>
    <col min="14589" max="14591" width="27.85546875" style="1" customWidth="1"/>
    <col min="14592" max="14594" width="6.140625" style="1" customWidth="1"/>
    <col min="14595" max="14595" width="9.140625" style="1" customWidth="1"/>
    <col min="14596" max="14596" width="33.28515625" style="1" customWidth="1"/>
    <col min="14597" max="14597" width="23.7109375" style="1" bestFit="1" customWidth="1"/>
    <col min="14598" max="14598" width="26.42578125" style="1" bestFit="1" customWidth="1"/>
    <col min="14599" max="14599" width="24.7109375" style="1" bestFit="1" customWidth="1"/>
    <col min="14600" max="14600" width="20.7109375" style="1" bestFit="1" customWidth="1"/>
    <col min="14601" max="14838" width="9.140625" style="1"/>
    <col min="14839" max="14839" width="10.42578125" style="1" customWidth="1"/>
    <col min="14840" max="14840" width="7.7109375" style="1" customWidth="1"/>
    <col min="14841" max="14841" width="10.5703125" style="1" customWidth="1"/>
    <col min="14842" max="14842" width="59" style="1" customWidth="1"/>
    <col min="14843" max="14844" width="0" style="1" hidden="1" customWidth="1"/>
    <col min="14845" max="14847" width="27.85546875" style="1" customWidth="1"/>
    <col min="14848" max="14850" width="6.140625" style="1" customWidth="1"/>
    <col min="14851" max="14851" width="9.140625" style="1" customWidth="1"/>
    <col min="14852" max="14852" width="33.28515625" style="1" customWidth="1"/>
    <col min="14853" max="14853" width="23.7109375" style="1" bestFit="1" customWidth="1"/>
    <col min="14854" max="14854" width="26.42578125" style="1" bestFit="1" customWidth="1"/>
    <col min="14855" max="14855" width="24.7109375" style="1" bestFit="1" customWidth="1"/>
    <col min="14856" max="14856" width="20.7109375" style="1" bestFit="1" customWidth="1"/>
    <col min="14857" max="15094" width="9.140625" style="1"/>
    <col min="15095" max="15095" width="10.42578125" style="1" customWidth="1"/>
    <col min="15096" max="15096" width="7.7109375" style="1" customWidth="1"/>
    <col min="15097" max="15097" width="10.5703125" style="1" customWidth="1"/>
    <col min="15098" max="15098" width="59" style="1" customWidth="1"/>
    <col min="15099" max="15100" width="0" style="1" hidden="1" customWidth="1"/>
    <col min="15101" max="15103" width="27.85546875" style="1" customWidth="1"/>
    <col min="15104" max="15106" width="6.140625" style="1" customWidth="1"/>
    <col min="15107" max="15107" width="9.140625" style="1" customWidth="1"/>
    <col min="15108" max="15108" width="33.28515625" style="1" customWidth="1"/>
    <col min="15109" max="15109" width="23.7109375" style="1" bestFit="1" customWidth="1"/>
    <col min="15110" max="15110" width="26.42578125" style="1" bestFit="1" customWidth="1"/>
    <col min="15111" max="15111" width="24.7109375" style="1" bestFit="1" customWidth="1"/>
    <col min="15112" max="15112" width="20.7109375" style="1" bestFit="1" customWidth="1"/>
    <col min="15113" max="15350" width="9.140625" style="1"/>
    <col min="15351" max="15351" width="10.42578125" style="1" customWidth="1"/>
    <col min="15352" max="15352" width="7.7109375" style="1" customWidth="1"/>
    <col min="15353" max="15353" width="10.5703125" style="1" customWidth="1"/>
    <col min="15354" max="15354" width="59" style="1" customWidth="1"/>
    <col min="15355" max="15356" width="0" style="1" hidden="1" customWidth="1"/>
    <col min="15357" max="15359" width="27.85546875" style="1" customWidth="1"/>
    <col min="15360" max="15362" width="6.140625" style="1" customWidth="1"/>
    <col min="15363" max="15363" width="9.140625" style="1" customWidth="1"/>
    <col min="15364" max="15364" width="33.28515625" style="1" customWidth="1"/>
    <col min="15365" max="15365" width="23.7109375" style="1" bestFit="1" customWidth="1"/>
    <col min="15366" max="15366" width="26.42578125" style="1" bestFit="1" customWidth="1"/>
    <col min="15367" max="15367" width="24.7109375" style="1" bestFit="1" customWidth="1"/>
    <col min="15368" max="15368" width="20.7109375" style="1" bestFit="1" customWidth="1"/>
    <col min="15369" max="15606" width="9.140625" style="1"/>
    <col min="15607" max="15607" width="10.42578125" style="1" customWidth="1"/>
    <col min="15608" max="15608" width="7.7109375" style="1" customWidth="1"/>
    <col min="15609" max="15609" width="10.5703125" style="1" customWidth="1"/>
    <col min="15610" max="15610" width="59" style="1" customWidth="1"/>
    <col min="15611" max="15612" width="0" style="1" hidden="1" customWidth="1"/>
    <col min="15613" max="15615" width="27.85546875" style="1" customWidth="1"/>
    <col min="15616" max="15618" width="6.140625" style="1" customWidth="1"/>
    <col min="15619" max="15619" width="9.140625" style="1" customWidth="1"/>
    <col min="15620" max="15620" width="33.28515625" style="1" customWidth="1"/>
    <col min="15621" max="15621" width="23.7109375" style="1" bestFit="1" customWidth="1"/>
    <col min="15622" max="15622" width="26.42578125" style="1" bestFit="1" customWidth="1"/>
    <col min="15623" max="15623" width="24.7109375" style="1" bestFit="1" customWidth="1"/>
    <col min="15624" max="15624" width="20.7109375" style="1" bestFit="1" customWidth="1"/>
    <col min="15625" max="15862" width="9.140625" style="1"/>
    <col min="15863" max="15863" width="10.42578125" style="1" customWidth="1"/>
    <col min="15864" max="15864" width="7.7109375" style="1" customWidth="1"/>
    <col min="15865" max="15865" width="10.5703125" style="1" customWidth="1"/>
    <col min="15866" max="15866" width="59" style="1" customWidth="1"/>
    <col min="15867" max="15868" width="0" style="1" hidden="1" customWidth="1"/>
    <col min="15869" max="15871" width="27.85546875" style="1" customWidth="1"/>
    <col min="15872" max="15874" width="6.140625" style="1" customWidth="1"/>
    <col min="15875" max="15875" width="9.140625" style="1" customWidth="1"/>
    <col min="15876" max="15876" width="33.28515625" style="1" customWidth="1"/>
    <col min="15877" max="15877" width="23.7109375" style="1" bestFit="1" customWidth="1"/>
    <col min="15878" max="15878" width="26.42578125" style="1" bestFit="1" customWidth="1"/>
    <col min="15879" max="15879" width="24.7109375" style="1" bestFit="1" customWidth="1"/>
    <col min="15880" max="15880" width="20.7109375" style="1" bestFit="1" customWidth="1"/>
    <col min="15881" max="16118" width="9.140625" style="1"/>
    <col min="16119" max="16119" width="10.42578125" style="1" customWidth="1"/>
    <col min="16120" max="16120" width="7.7109375" style="1" customWidth="1"/>
    <col min="16121" max="16121" width="10.5703125" style="1" customWidth="1"/>
    <col min="16122" max="16122" width="59" style="1" customWidth="1"/>
    <col min="16123" max="16124" width="0" style="1" hidden="1" customWidth="1"/>
    <col min="16125" max="16127" width="27.85546875" style="1" customWidth="1"/>
    <col min="16128" max="16130" width="6.140625" style="1" customWidth="1"/>
    <col min="16131" max="16131" width="9.140625" style="1" customWidth="1"/>
    <col min="16132" max="16132" width="33.28515625" style="1" customWidth="1"/>
    <col min="16133" max="16133" width="23.7109375" style="1" bestFit="1" customWidth="1"/>
    <col min="16134" max="16134" width="26.42578125" style="1" bestFit="1" customWidth="1"/>
    <col min="16135" max="16135" width="24.7109375" style="1" bestFit="1" customWidth="1"/>
    <col min="16136" max="16136" width="20.7109375" style="1" bestFit="1" customWidth="1"/>
    <col min="16137" max="16374" width="9.140625" style="1"/>
    <col min="16375" max="16384" width="8.85546875" style="1" customWidth="1"/>
  </cols>
  <sheetData>
    <row r="1" spans="1:8" ht="43.5" customHeight="1" x14ac:dyDescent="0.2">
      <c r="A1" s="94" t="s">
        <v>159</v>
      </c>
      <c r="B1" s="94"/>
      <c r="C1" s="94"/>
      <c r="D1" s="94"/>
      <c r="E1" s="94"/>
      <c r="F1" s="94"/>
      <c r="G1" s="94"/>
      <c r="H1" s="94"/>
    </row>
    <row r="2" spans="1:8" ht="23.25" customHeight="1" x14ac:dyDescent="0.2">
      <c r="A2" s="44"/>
      <c r="B2" s="44"/>
      <c r="C2" s="44"/>
      <c r="D2" s="44"/>
      <c r="E2" s="44"/>
      <c r="F2" s="44"/>
      <c r="G2" s="44"/>
      <c r="H2" s="44"/>
    </row>
    <row r="3" spans="1:8" ht="18" customHeight="1" x14ac:dyDescent="0.2">
      <c r="A3" s="100" t="s">
        <v>84</v>
      </c>
      <c r="B3" s="100"/>
      <c r="C3" s="100"/>
      <c r="D3" s="100"/>
      <c r="E3" s="100"/>
      <c r="F3" s="100"/>
      <c r="G3" s="100"/>
      <c r="H3" s="100"/>
    </row>
    <row r="4" spans="1:8" x14ac:dyDescent="0.2">
      <c r="A4" s="43"/>
      <c r="B4" s="43"/>
      <c r="C4" s="43"/>
      <c r="D4" s="43"/>
      <c r="E4" s="43"/>
      <c r="F4" s="43"/>
      <c r="G4" s="43"/>
      <c r="H4" s="43"/>
    </row>
    <row r="5" spans="1:8" ht="18" customHeight="1" x14ac:dyDescent="0.2">
      <c r="A5" s="100" t="s">
        <v>88</v>
      </c>
      <c r="B5" s="100"/>
      <c r="C5" s="100"/>
      <c r="D5" s="100"/>
      <c r="E5" s="100"/>
      <c r="F5" s="100"/>
      <c r="G5" s="100"/>
      <c r="H5" s="100"/>
    </row>
    <row r="6" spans="1:8" x14ac:dyDescent="0.2">
      <c r="A6" s="43"/>
      <c r="B6" s="43"/>
      <c r="C6" s="43"/>
      <c r="D6" s="43"/>
      <c r="E6" s="43"/>
      <c r="F6" s="43"/>
      <c r="G6" s="43"/>
      <c r="H6" s="43"/>
    </row>
    <row r="7" spans="1:8" ht="31.5" x14ac:dyDescent="0.2">
      <c r="A7" s="46" t="s">
        <v>94</v>
      </c>
      <c r="B7" s="46" t="s">
        <v>95</v>
      </c>
      <c r="C7" s="46" t="s">
        <v>80</v>
      </c>
      <c r="D7" s="20" t="s">
        <v>92</v>
      </c>
      <c r="E7" s="23" t="s">
        <v>160</v>
      </c>
      <c r="F7" s="23" t="s">
        <v>161</v>
      </c>
      <c r="G7" s="23" t="s">
        <v>145</v>
      </c>
      <c r="H7" s="23" t="s">
        <v>162</v>
      </c>
    </row>
    <row r="8" spans="1:8" ht="10.5" customHeight="1" x14ac:dyDescent="0.2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2">
        <v>8</v>
      </c>
    </row>
    <row r="9" spans="1:8" ht="30" x14ac:dyDescent="0.2">
      <c r="A9" s="120">
        <v>8</v>
      </c>
      <c r="B9" s="121"/>
      <c r="C9" s="122"/>
      <c r="D9" s="29" t="s">
        <v>23</v>
      </c>
      <c r="E9" s="30">
        <f t="shared" ref="E9:H10" si="0">E10</f>
        <v>0</v>
      </c>
      <c r="F9" s="30">
        <f t="shared" si="0"/>
        <v>0</v>
      </c>
      <c r="G9" s="30">
        <f>H9-F9</f>
        <v>0</v>
      </c>
      <c r="H9" s="30">
        <f t="shared" si="0"/>
        <v>0</v>
      </c>
    </row>
    <row r="10" spans="1:8" ht="30" x14ac:dyDescent="0.2">
      <c r="A10" s="28"/>
      <c r="B10" s="28">
        <v>81</v>
      </c>
      <c r="C10" s="28"/>
      <c r="D10" s="29" t="s">
        <v>83</v>
      </c>
      <c r="E10" s="30">
        <f t="shared" si="0"/>
        <v>0</v>
      </c>
      <c r="F10" s="30">
        <f t="shared" si="0"/>
        <v>0</v>
      </c>
      <c r="G10" s="30">
        <f t="shared" ref="G10:G15" si="1">H10-F10</f>
        <v>0</v>
      </c>
      <c r="H10" s="30">
        <f t="shared" si="0"/>
        <v>0</v>
      </c>
    </row>
    <row r="11" spans="1:8" x14ac:dyDescent="0.2">
      <c r="A11" s="28"/>
      <c r="B11" s="28"/>
      <c r="C11" s="33">
        <v>31</v>
      </c>
      <c r="D11" s="24" t="s">
        <v>66</v>
      </c>
      <c r="E11" s="25">
        <v>0</v>
      </c>
      <c r="F11" s="25">
        <v>0</v>
      </c>
      <c r="G11" s="25">
        <f t="shared" si="1"/>
        <v>0</v>
      </c>
      <c r="H11" s="25">
        <v>0</v>
      </c>
    </row>
    <row r="12" spans="1:8" ht="30" hidden="1" customHeight="1" x14ac:dyDescent="0.2">
      <c r="A12" s="32"/>
      <c r="B12" s="32">
        <v>818</v>
      </c>
      <c r="C12" s="32"/>
      <c r="D12" s="24" t="s">
        <v>82</v>
      </c>
      <c r="E12" s="25">
        <v>2000</v>
      </c>
      <c r="F12" s="25">
        <v>2050</v>
      </c>
      <c r="G12" s="25">
        <f t="shared" si="1"/>
        <v>45.099999999999909</v>
      </c>
      <c r="H12" s="25">
        <v>2095.1</v>
      </c>
    </row>
    <row r="13" spans="1:8" ht="32.25" customHeight="1" x14ac:dyDescent="0.2">
      <c r="A13" s="120">
        <v>5</v>
      </c>
      <c r="B13" s="121"/>
      <c r="C13" s="122"/>
      <c r="D13" s="29" t="s">
        <v>15</v>
      </c>
      <c r="E13" s="30">
        <f t="shared" ref="E13:H14" si="2">E14</f>
        <v>0</v>
      </c>
      <c r="F13" s="30">
        <f t="shared" si="2"/>
        <v>0</v>
      </c>
      <c r="G13" s="30">
        <f t="shared" si="1"/>
        <v>0</v>
      </c>
      <c r="H13" s="30">
        <f t="shared" si="2"/>
        <v>0</v>
      </c>
    </row>
    <row r="14" spans="1:8" x14ac:dyDescent="0.2">
      <c r="A14" s="28">
        <v>51</v>
      </c>
      <c r="B14" s="28"/>
      <c r="C14" s="28"/>
      <c r="D14" s="29" t="s">
        <v>89</v>
      </c>
      <c r="E14" s="30">
        <f t="shared" si="2"/>
        <v>0</v>
      </c>
      <c r="F14" s="30">
        <f t="shared" si="2"/>
        <v>0</v>
      </c>
      <c r="G14" s="30">
        <f t="shared" si="1"/>
        <v>0</v>
      </c>
      <c r="H14" s="30">
        <f t="shared" si="2"/>
        <v>0</v>
      </c>
    </row>
    <row r="15" spans="1:8" x14ac:dyDescent="0.2">
      <c r="A15" s="28"/>
      <c r="B15" s="28"/>
      <c r="C15" s="33">
        <v>31</v>
      </c>
      <c r="D15" s="24" t="s">
        <v>66</v>
      </c>
      <c r="E15" s="25">
        <v>0</v>
      </c>
      <c r="F15" s="25">
        <v>0</v>
      </c>
      <c r="G15" s="25">
        <f t="shared" si="1"/>
        <v>0</v>
      </c>
      <c r="H15" s="25">
        <v>0</v>
      </c>
    </row>
    <row r="16" spans="1:8" ht="30" hidden="1" customHeight="1" x14ac:dyDescent="0.2">
      <c r="A16" s="32"/>
      <c r="B16" s="32">
        <v>518</v>
      </c>
      <c r="C16" s="32"/>
      <c r="D16" s="24" t="s">
        <v>90</v>
      </c>
      <c r="E16" s="25">
        <v>2000</v>
      </c>
      <c r="F16" s="25">
        <v>2050</v>
      </c>
      <c r="G16" s="25"/>
      <c r="H16" s="25">
        <v>2095.1</v>
      </c>
    </row>
    <row r="17" spans="1:11" ht="30" customHeight="1" x14ac:dyDescent="0.2">
      <c r="A17" s="57"/>
      <c r="B17" s="57"/>
      <c r="C17" s="57"/>
      <c r="D17" s="58"/>
      <c r="E17" s="59"/>
      <c r="F17" s="59"/>
      <c r="G17" s="59"/>
      <c r="H17" s="59"/>
    </row>
    <row r="18" spans="1:11" ht="30" customHeight="1" x14ac:dyDescent="0.2">
      <c r="A18" s="46" t="s">
        <v>94</v>
      </c>
      <c r="B18" s="46" t="s">
        <v>95</v>
      </c>
      <c r="C18" s="46" t="s">
        <v>80</v>
      </c>
      <c r="D18" s="20" t="s">
        <v>92</v>
      </c>
      <c r="E18" s="23" t="s">
        <v>160</v>
      </c>
      <c r="F18" s="23" t="s">
        <v>161</v>
      </c>
      <c r="G18" s="23" t="s">
        <v>145</v>
      </c>
      <c r="H18" s="23" t="s">
        <v>162</v>
      </c>
    </row>
    <row r="19" spans="1:11" ht="10.5" customHeight="1" x14ac:dyDescent="0.2">
      <c r="A19" s="21">
        <v>1</v>
      </c>
      <c r="B19" s="21">
        <v>2</v>
      </c>
      <c r="C19" s="21">
        <v>3</v>
      </c>
      <c r="D19" s="21">
        <v>4</v>
      </c>
      <c r="E19" s="21">
        <v>5</v>
      </c>
      <c r="F19" s="21">
        <v>6</v>
      </c>
      <c r="G19" s="21">
        <v>7</v>
      </c>
      <c r="H19" s="22">
        <v>8</v>
      </c>
    </row>
    <row r="20" spans="1:11" ht="30" customHeight="1" x14ac:dyDescent="0.2">
      <c r="A20" s="135" t="s">
        <v>112</v>
      </c>
      <c r="B20" s="136"/>
      <c r="C20" s="136"/>
      <c r="D20" s="137"/>
      <c r="E20" s="30">
        <f>SUM(E21:E25)</f>
        <v>892000</v>
      </c>
      <c r="F20" s="30">
        <f>SUM(F21:F25)</f>
        <v>892000</v>
      </c>
      <c r="G20" s="30">
        <f>H20-F20</f>
        <v>1718760</v>
      </c>
      <c r="H20" s="30">
        <f>SUM(H21:H25)</f>
        <v>2610760</v>
      </c>
    </row>
    <row r="21" spans="1:11" ht="30" customHeight="1" x14ac:dyDescent="0.2">
      <c r="A21" s="28"/>
      <c r="B21" s="28"/>
      <c r="C21" s="33" t="s">
        <v>180</v>
      </c>
      <c r="D21" s="24" t="s">
        <v>178</v>
      </c>
      <c r="E21" s="25">
        <v>0</v>
      </c>
      <c r="F21" s="25">
        <v>0</v>
      </c>
      <c r="G21" s="25">
        <f t="shared" ref="G21:G25" si="3">H21-F21</f>
        <v>1571300</v>
      </c>
      <c r="H21" s="25">
        <v>1571300</v>
      </c>
      <c r="J21" s="2"/>
      <c r="K21" s="2"/>
    </row>
    <row r="22" spans="1:11" ht="30" customHeight="1" x14ac:dyDescent="0.2">
      <c r="A22" s="28"/>
      <c r="B22" s="28"/>
      <c r="C22" s="33" t="s">
        <v>180</v>
      </c>
      <c r="D22" s="24" t="s">
        <v>174</v>
      </c>
      <c r="E22" s="25">
        <f>'POSEBNI DIO'!C184</f>
        <v>500000</v>
      </c>
      <c r="F22" s="25">
        <f>'POSEBNI DIO'!D184</f>
        <v>500000</v>
      </c>
      <c r="G22" s="25">
        <f t="shared" si="3"/>
        <v>-500000</v>
      </c>
      <c r="H22" s="25">
        <v>0</v>
      </c>
      <c r="J22" s="2"/>
    </row>
    <row r="23" spans="1:11" ht="30" customHeight="1" x14ac:dyDescent="0.2">
      <c r="A23" s="28"/>
      <c r="B23" s="28"/>
      <c r="C23" s="33" t="s">
        <v>180</v>
      </c>
      <c r="D23" s="24" t="s">
        <v>179</v>
      </c>
      <c r="E23" s="25">
        <v>0</v>
      </c>
      <c r="F23" s="25">
        <v>0</v>
      </c>
      <c r="G23" s="25">
        <f t="shared" si="3"/>
        <v>494440</v>
      </c>
      <c r="H23" s="25">
        <v>494440</v>
      </c>
      <c r="J23" s="2"/>
    </row>
    <row r="24" spans="1:11" ht="30" customHeight="1" x14ac:dyDescent="0.2">
      <c r="A24" s="28"/>
      <c r="B24" s="28"/>
      <c r="C24" s="33" t="s">
        <v>180</v>
      </c>
      <c r="D24" s="24" t="s">
        <v>175</v>
      </c>
      <c r="E24" s="25">
        <f>'POSEBNI DIO'!C256</f>
        <v>385000</v>
      </c>
      <c r="F24" s="25">
        <f>'POSEBNI DIO'!D256</f>
        <v>385000</v>
      </c>
      <c r="G24" s="25">
        <f t="shared" si="3"/>
        <v>154120</v>
      </c>
      <c r="H24" s="25">
        <v>539120</v>
      </c>
      <c r="J24" s="2"/>
    </row>
    <row r="25" spans="1:11" ht="30" customHeight="1" x14ac:dyDescent="0.2">
      <c r="A25" s="28"/>
      <c r="B25" s="28"/>
      <c r="C25" s="33" t="s">
        <v>180</v>
      </c>
      <c r="D25" s="24" t="s">
        <v>176</v>
      </c>
      <c r="E25" s="25">
        <f>'POSEBNI DIO'!C264</f>
        <v>7000</v>
      </c>
      <c r="F25" s="25">
        <f>'POSEBNI DIO'!D264</f>
        <v>7000</v>
      </c>
      <c r="G25" s="25">
        <f t="shared" si="3"/>
        <v>-1100</v>
      </c>
      <c r="H25" s="25">
        <v>5900</v>
      </c>
      <c r="J25" s="2"/>
    </row>
    <row r="26" spans="1:11" x14ac:dyDescent="0.2">
      <c r="A26" s="135" t="s">
        <v>114</v>
      </c>
      <c r="B26" s="136"/>
      <c r="C26" s="136"/>
      <c r="D26" s="137"/>
      <c r="E26" s="30">
        <f>SUM(E27:E31)</f>
        <v>-892000</v>
      </c>
      <c r="F26" s="30">
        <f>SUM(F27:F31)</f>
        <v>-892000</v>
      </c>
      <c r="G26" s="30">
        <f t="shared" ref="G26:G31" si="4">H26-F26</f>
        <v>-1190110</v>
      </c>
      <c r="H26" s="30">
        <f>SUM(H27:H31)</f>
        <v>-2082110</v>
      </c>
      <c r="J26" s="2"/>
    </row>
    <row r="27" spans="1:11" x14ac:dyDescent="0.2">
      <c r="A27" s="28"/>
      <c r="B27" s="28"/>
      <c r="C27" s="33" t="s">
        <v>181</v>
      </c>
      <c r="D27" s="24" t="s">
        <v>178</v>
      </c>
      <c r="E27" s="25">
        <v>0</v>
      </c>
      <c r="F27" s="25">
        <v>0</v>
      </c>
      <c r="G27" s="25">
        <f t="shared" si="4"/>
        <v>-1278405</v>
      </c>
      <c r="H27" s="25">
        <v>-1278405</v>
      </c>
      <c r="J27" s="2"/>
    </row>
    <row r="28" spans="1:11" x14ac:dyDescent="0.2">
      <c r="A28" s="28"/>
      <c r="B28" s="28"/>
      <c r="C28" s="33" t="s">
        <v>181</v>
      </c>
      <c r="D28" s="24" t="s">
        <v>174</v>
      </c>
      <c r="E28" s="25">
        <v>-500000</v>
      </c>
      <c r="F28" s="25">
        <v>-500000</v>
      </c>
      <c r="G28" s="25">
        <f t="shared" si="4"/>
        <v>500000</v>
      </c>
      <c r="H28" s="25">
        <v>0</v>
      </c>
    </row>
    <row r="29" spans="1:11" x14ac:dyDescent="0.2">
      <c r="A29" s="28"/>
      <c r="B29" s="28"/>
      <c r="C29" s="33" t="s">
        <v>181</v>
      </c>
      <c r="D29" s="24" t="s">
        <v>179</v>
      </c>
      <c r="E29" s="25">
        <v>0</v>
      </c>
      <c r="F29" s="25">
        <v>0</v>
      </c>
      <c r="G29" s="25">
        <f t="shared" si="4"/>
        <v>-342375</v>
      </c>
      <c r="H29" s="25">
        <v>-342375</v>
      </c>
    </row>
    <row r="30" spans="1:11" x14ac:dyDescent="0.2">
      <c r="A30" s="28"/>
      <c r="B30" s="28"/>
      <c r="C30" s="33" t="s">
        <v>181</v>
      </c>
      <c r="D30" s="24" t="s">
        <v>175</v>
      </c>
      <c r="E30" s="25">
        <v>-385000</v>
      </c>
      <c r="F30" s="25">
        <v>-385000</v>
      </c>
      <c r="G30" s="25">
        <f t="shared" si="4"/>
        <v>-76330</v>
      </c>
      <c r="H30" s="25">
        <v>-461330</v>
      </c>
    </row>
    <row r="31" spans="1:11" ht="45" x14ac:dyDescent="0.2">
      <c r="A31" s="28"/>
      <c r="B31" s="28"/>
      <c r="C31" s="33" t="s">
        <v>181</v>
      </c>
      <c r="D31" s="24" t="s">
        <v>176</v>
      </c>
      <c r="E31" s="25">
        <v>-7000</v>
      </c>
      <c r="F31" s="25">
        <v>-7000</v>
      </c>
      <c r="G31" s="25">
        <f t="shared" si="4"/>
        <v>7000</v>
      </c>
      <c r="H31" s="25">
        <v>0</v>
      </c>
    </row>
  </sheetData>
  <mergeCells count="7">
    <mergeCell ref="A26:D26"/>
    <mergeCell ref="A20:D20"/>
    <mergeCell ref="A1:H1"/>
    <mergeCell ref="A3:H3"/>
    <mergeCell ref="A5:H5"/>
    <mergeCell ref="A9:C9"/>
    <mergeCell ref="A13:C13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6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AD65-1A20-4116-AE32-AA5C9ECF33DC}">
  <sheetPr>
    <pageSetUpPr fitToPage="1"/>
  </sheetPr>
  <dimension ref="A1:H284"/>
  <sheetViews>
    <sheetView tabSelected="1" zoomScale="70" zoomScaleNormal="70" workbookViewId="0">
      <selection activeCell="F224" sqref="F224"/>
    </sheetView>
  </sheetViews>
  <sheetFormatPr defaultColWidth="8.85546875" defaultRowHeight="15" x14ac:dyDescent="0.2"/>
  <cols>
    <col min="1" max="1" width="19.85546875" style="60" customWidth="1"/>
    <col min="2" max="2" width="44.5703125" style="61" customWidth="1"/>
    <col min="3" max="3" width="22.42578125" style="63" customWidth="1"/>
    <col min="4" max="4" width="22.5703125" style="63" customWidth="1"/>
    <col min="5" max="5" width="26.7109375" style="63" customWidth="1"/>
    <col min="6" max="6" width="20.7109375" style="63" customWidth="1"/>
    <col min="7" max="7" width="8.85546875" style="62"/>
    <col min="8" max="8" width="9.140625" style="62" bestFit="1" customWidth="1"/>
    <col min="9" max="16384" width="8.85546875" style="62"/>
  </cols>
  <sheetData>
    <row r="1" spans="1:8" s="1" customFormat="1" ht="39" customHeight="1" x14ac:dyDescent="0.2">
      <c r="A1" s="94" t="s">
        <v>159</v>
      </c>
      <c r="B1" s="94"/>
      <c r="C1" s="94"/>
      <c r="D1" s="94"/>
      <c r="E1" s="94"/>
      <c r="F1" s="94"/>
      <c r="G1" s="55"/>
      <c r="H1" s="55"/>
    </row>
    <row r="2" spans="1:8" s="1" customFormat="1" ht="18" x14ac:dyDescent="0.2">
      <c r="A2" s="44"/>
      <c r="B2" s="44"/>
      <c r="C2" s="44"/>
      <c r="D2" s="44"/>
      <c r="E2" s="44"/>
      <c r="F2" s="44"/>
    </row>
    <row r="3" spans="1:8" s="1" customFormat="1" ht="18" x14ac:dyDescent="0.2">
      <c r="A3" s="100" t="s">
        <v>91</v>
      </c>
      <c r="B3" s="100"/>
      <c r="C3" s="100"/>
      <c r="D3" s="100"/>
      <c r="E3" s="100"/>
      <c r="F3" s="100"/>
    </row>
    <row r="4" spans="1:8" s="1" customFormat="1" ht="18" x14ac:dyDescent="0.2">
      <c r="A4" s="43"/>
      <c r="B4" s="43"/>
      <c r="C4" s="43"/>
      <c r="D4" s="43"/>
      <c r="E4" s="43"/>
      <c r="F4" s="43"/>
    </row>
    <row r="5" spans="1:8" x14ac:dyDescent="0.2">
      <c r="A5" s="23" t="s">
        <v>116</v>
      </c>
      <c r="B5" s="23" t="s">
        <v>117</v>
      </c>
      <c r="C5" s="23" t="s">
        <v>160</v>
      </c>
      <c r="D5" s="23" t="s">
        <v>161</v>
      </c>
      <c r="E5" s="23" t="s">
        <v>145</v>
      </c>
      <c r="F5" s="23" t="s">
        <v>162</v>
      </c>
    </row>
    <row r="6" spans="1:8" x14ac:dyDescent="0.2">
      <c r="A6" s="73">
        <v>34024</v>
      </c>
      <c r="B6" s="74" t="s">
        <v>118</v>
      </c>
      <c r="C6" s="79">
        <f>C7+C45</f>
        <v>97661468</v>
      </c>
      <c r="D6" s="79">
        <f>D7+D45</f>
        <v>98925060</v>
      </c>
      <c r="E6" s="79">
        <f>F6-D6</f>
        <v>5063043</v>
      </c>
      <c r="F6" s="79">
        <f>F7+F45</f>
        <v>103988103</v>
      </c>
    </row>
    <row r="7" spans="1:8" ht="28.5" x14ac:dyDescent="0.2">
      <c r="A7" s="75">
        <v>3602</v>
      </c>
      <c r="B7" s="76" t="s">
        <v>101</v>
      </c>
      <c r="C7" s="80">
        <f>SUM(C8+C16+C40)</f>
        <v>6785000</v>
      </c>
      <c r="D7" s="80">
        <f>SUM(D8+D16+D40)</f>
        <v>6785000</v>
      </c>
      <c r="E7" s="80">
        <f t="shared" ref="E7:E81" si="0">F7-D7</f>
        <v>-780746</v>
      </c>
      <c r="F7" s="80">
        <f>SUM(F8+F16+F40)</f>
        <v>6004254</v>
      </c>
    </row>
    <row r="8" spans="1:8" ht="28.5" x14ac:dyDescent="0.2">
      <c r="A8" s="77" t="s">
        <v>139</v>
      </c>
      <c r="B8" s="78" t="s">
        <v>119</v>
      </c>
      <c r="C8" s="80">
        <f>C9</f>
        <v>2500000</v>
      </c>
      <c r="D8" s="80">
        <f>D9</f>
        <v>2500000</v>
      </c>
      <c r="E8" s="80">
        <f t="shared" si="0"/>
        <v>-100000</v>
      </c>
      <c r="F8" s="80">
        <f>F9</f>
        <v>2400000</v>
      </c>
    </row>
    <row r="9" spans="1:8" x14ac:dyDescent="0.2">
      <c r="A9" s="77">
        <v>11</v>
      </c>
      <c r="B9" s="78" t="s">
        <v>105</v>
      </c>
      <c r="C9" s="80">
        <f>SUM(C10+C13)</f>
        <v>2500000</v>
      </c>
      <c r="D9" s="80">
        <f>SUM(D10+D13)</f>
        <v>2500000</v>
      </c>
      <c r="E9" s="80">
        <f t="shared" si="0"/>
        <v>-100000</v>
      </c>
      <c r="F9" s="80">
        <f>SUM(F10+F13)</f>
        <v>2400000</v>
      </c>
    </row>
    <row r="10" spans="1:8" ht="28.5" x14ac:dyDescent="0.2">
      <c r="A10" s="65">
        <v>42</v>
      </c>
      <c r="B10" s="66" t="s">
        <v>32</v>
      </c>
      <c r="C10" s="81">
        <f t="shared" ref="C10:F10" si="1">SUM(C11)</f>
        <v>2500000</v>
      </c>
      <c r="D10" s="81">
        <f t="shared" si="1"/>
        <v>2500000</v>
      </c>
      <c r="E10" s="81">
        <f t="shared" si="0"/>
        <v>-600000</v>
      </c>
      <c r="F10" s="81">
        <f t="shared" si="1"/>
        <v>1900000</v>
      </c>
    </row>
    <row r="11" spans="1:8" x14ac:dyDescent="0.2">
      <c r="A11" s="65">
        <v>422</v>
      </c>
      <c r="B11" s="66" t="s">
        <v>8</v>
      </c>
      <c r="C11" s="81">
        <f>SUM(C12:C12)</f>
        <v>2500000</v>
      </c>
      <c r="D11" s="81">
        <f>SUM(D12:D12)</f>
        <v>2500000</v>
      </c>
      <c r="E11" s="81">
        <f t="shared" si="0"/>
        <v>-600000</v>
      </c>
      <c r="F11" s="81">
        <f>SUM(F12:F12)</f>
        <v>1900000</v>
      </c>
    </row>
    <row r="12" spans="1:8" x14ac:dyDescent="0.2">
      <c r="A12" s="65">
        <v>4224</v>
      </c>
      <c r="B12" s="66" t="s">
        <v>63</v>
      </c>
      <c r="C12" s="82">
        <v>2500000</v>
      </c>
      <c r="D12" s="82">
        <v>2500000</v>
      </c>
      <c r="E12" s="82">
        <f t="shared" si="0"/>
        <v>-600000</v>
      </c>
      <c r="F12" s="82">
        <v>1900000</v>
      </c>
    </row>
    <row r="13" spans="1:8" ht="28.5" x14ac:dyDescent="0.2">
      <c r="A13" s="65">
        <v>45</v>
      </c>
      <c r="B13" s="66" t="s">
        <v>13</v>
      </c>
      <c r="C13" s="81">
        <f t="shared" ref="C13:F14" si="2">SUM(C14)</f>
        <v>0</v>
      </c>
      <c r="D13" s="81">
        <f t="shared" si="2"/>
        <v>0</v>
      </c>
      <c r="E13" s="81">
        <f t="shared" si="0"/>
        <v>500000</v>
      </c>
      <c r="F13" s="81">
        <f t="shared" si="2"/>
        <v>500000</v>
      </c>
    </row>
    <row r="14" spans="1:8" x14ac:dyDescent="0.2">
      <c r="A14" s="65">
        <v>451</v>
      </c>
      <c r="B14" s="66" t="s">
        <v>11</v>
      </c>
      <c r="C14" s="81">
        <f t="shared" si="2"/>
        <v>0</v>
      </c>
      <c r="D14" s="81">
        <f t="shared" si="2"/>
        <v>0</v>
      </c>
      <c r="E14" s="81">
        <f t="shared" si="0"/>
        <v>500000</v>
      </c>
      <c r="F14" s="81">
        <f t="shared" si="2"/>
        <v>500000</v>
      </c>
    </row>
    <row r="15" spans="1:8" x14ac:dyDescent="0.2">
      <c r="A15" s="65">
        <v>4511</v>
      </c>
      <c r="B15" s="66" t="s">
        <v>11</v>
      </c>
      <c r="C15" s="82">
        <v>0</v>
      </c>
      <c r="D15" s="82">
        <v>0</v>
      </c>
      <c r="E15" s="82">
        <f t="shared" si="0"/>
        <v>500000</v>
      </c>
      <c r="F15" s="82">
        <v>500000</v>
      </c>
    </row>
    <row r="16" spans="1:8" ht="42.75" x14ac:dyDescent="0.2">
      <c r="A16" s="77" t="s">
        <v>140</v>
      </c>
      <c r="B16" s="78" t="s">
        <v>123</v>
      </c>
      <c r="C16" s="80">
        <f>C29+C17</f>
        <v>18750</v>
      </c>
      <c r="D16" s="80">
        <f>D29+D17</f>
        <v>18750</v>
      </c>
      <c r="E16" s="80">
        <f t="shared" si="0"/>
        <v>0</v>
      </c>
      <c r="F16" s="80">
        <f>F29+F17</f>
        <v>18750</v>
      </c>
    </row>
    <row r="17" spans="1:6" x14ac:dyDescent="0.2">
      <c r="A17" s="77">
        <v>31</v>
      </c>
      <c r="B17" s="78" t="s">
        <v>66</v>
      </c>
      <c r="C17" s="80">
        <f>C18+C26</f>
        <v>0</v>
      </c>
      <c r="D17" s="80">
        <f>D18+D26</f>
        <v>0</v>
      </c>
      <c r="E17" s="80">
        <f t="shared" si="0"/>
        <v>0</v>
      </c>
      <c r="F17" s="80">
        <f>F18+F26</f>
        <v>0</v>
      </c>
    </row>
    <row r="18" spans="1:6" x14ac:dyDescent="0.2">
      <c r="A18" s="65">
        <v>32</v>
      </c>
      <c r="B18" s="66" t="s">
        <v>2</v>
      </c>
      <c r="C18" s="81">
        <f>SUM(C19+C23)</f>
        <v>0</v>
      </c>
      <c r="D18" s="81">
        <f>SUM(D19+D23)</f>
        <v>0</v>
      </c>
      <c r="E18" s="81">
        <f t="shared" si="0"/>
        <v>0</v>
      </c>
      <c r="F18" s="81">
        <f>SUM(F19+F23)</f>
        <v>0</v>
      </c>
    </row>
    <row r="19" spans="1:6" x14ac:dyDescent="0.2">
      <c r="A19" s="65">
        <v>323</v>
      </c>
      <c r="B19" s="66" t="s">
        <v>5</v>
      </c>
      <c r="C19" s="81">
        <f>SUM(C20:C22)</f>
        <v>0</v>
      </c>
      <c r="D19" s="81">
        <f>SUM(D20:D22)</f>
        <v>0</v>
      </c>
      <c r="E19" s="81">
        <f t="shared" si="0"/>
        <v>0</v>
      </c>
      <c r="F19" s="81">
        <f>SUM(F20:F22)</f>
        <v>0</v>
      </c>
    </row>
    <row r="20" spans="1:6" x14ac:dyDescent="0.2">
      <c r="A20" s="65">
        <v>3233</v>
      </c>
      <c r="B20" s="66" t="s">
        <v>44</v>
      </c>
      <c r="C20" s="82">
        <v>0</v>
      </c>
      <c r="D20" s="82">
        <v>0</v>
      </c>
      <c r="E20" s="82">
        <f t="shared" si="0"/>
        <v>0</v>
      </c>
      <c r="F20" s="82">
        <v>0</v>
      </c>
    </row>
    <row r="21" spans="1:6" x14ac:dyDescent="0.2">
      <c r="A21" s="65">
        <v>3237</v>
      </c>
      <c r="B21" s="66" t="s">
        <v>48</v>
      </c>
      <c r="C21" s="82">
        <v>0</v>
      </c>
      <c r="D21" s="82">
        <v>0</v>
      </c>
      <c r="E21" s="82">
        <f t="shared" si="0"/>
        <v>0</v>
      </c>
      <c r="F21" s="82">
        <v>0</v>
      </c>
    </row>
    <row r="22" spans="1:6" x14ac:dyDescent="0.2">
      <c r="A22" s="65">
        <v>3239</v>
      </c>
      <c r="B22" s="66" t="s">
        <v>50</v>
      </c>
      <c r="C22" s="82">
        <v>0</v>
      </c>
      <c r="D22" s="82">
        <v>0</v>
      </c>
      <c r="E22" s="82">
        <f t="shared" si="0"/>
        <v>0</v>
      </c>
      <c r="F22" s="82">
        <v>0</v>
      </c>
    </row>
    <row r="23" spans="1:6" x14ac:dyDescent="0.2">
      <c r="A23" s="65">
        <v>329</v>
      </c>
      <c r="B23" s="68" t="s">
        <v>6</v>
      </c>
      <c r="C23" s="81">
        <f>SUM(C24:C25)</f>
        <v>0</v>
      </c>
      <c r="D23" s="81">
        <f>SUM(D24:D25)</f>
        <v>0</v>
      </c>
      <c r="E23" s="81">
        <f t="shared" si="0"/>
        <v>0</v>
      </c>
      <c r="F23" s="81">
        <f>SUM(F24:F25)</f>
        <v>0</v>
      </c>
    </row>
    <row r="24" spans="1:6" x14ac:dyDescent="0.2">
      <c r="A24" s="65">
        <v>3292</v>
      </c>
      <c r="B24" s="66" t="s">
        <v>51</v>
      </c>
      <c r="C24" s="82">
        <v>0</v>
      </c>
      <c r="D24" s="82">
        <v>0</v>
      </c>
      <c r="E24" s="82">
        <f t="shared" si="0"/>
        <v>0</v>
      </c>
      <c r="F24" s="82">
        <v>0</v>
      </c>
    </row>
    <row r="25" spans="1:6" x14ac:dyDescent="0.2">
      <c r="A25" s="65">
        <v>3293</v>
      </c>
      <c r="B25" s="66" t="s">
        <v>52</v>
      </c>
      <c r="C25" s="82">
        <v>0</v>
      </c>
      <c r="D25" s="82">
        <v>0</v>
      </c>
      <c r="E25" s="82">
        <f t="shared" si="0"/>
        <v>0</v>
      </c>
      <c r="F25" s="82">
        <v>0</v>
      </c>
    </row>
    <row r="26" spans="1:6" ht="28.5" x14ac:dyDescent="0.2">
      <c r="A26" s="65">
        <v>45</v>
      </c>
      <c r="B26" s="66" t="s">
        <v>32</v>
      </c>
      <c r="C26" s="81">
        <f>SUM(C27)</f>
        <v>0</v>
      </c>
      <c r="D26" s="81">
        <f t="shared" ref="D26:F26" si="3">SUM(D28)</f>
        <v>0</v>
      </c>
      <c r="E26" s="81">
        <f t="shared" si="0"/>
        <v>0</v>
      </c>
      <c r="F26" s="81">
        <f t="shared" si="3"/>
        <v>0</v>
      </c>
    </row>
    <row r="27" spans="1:6" x14ac:dyDescent="0.2">
      <c r="A27" s="65">
        <v>451</v>
      </c>
      <c r="B27" s="67" t="s">
        <v>11</v>
      </c>
      <c r="C27" s="81">
        <f>SUM(C28)</f>
        <v>0</v>
      </c>
      <c r="D27" s="81">
        <f>SUM(D28)</f>
        <v>0</v>
      </c>
      <c r="E27" s="81">
        <f t="shared" si="0"/>
        <v>0</v>
      </c>
      <c r="F27" s="81">
        <f>SUM(F28)</f>
        <v>0</v>
      </c>
    </row>
    <row r="28" spans="1:6" x14ac:dyDescent="0.2">
      <c r="A28" s="65">
        <v>4511</v>
      </c>
      <c r="B28" s="64" t="s">
        <v>11</v>
      </c>
      <c r="C28" s="81">
        <v>0</v>
      </c>
      <c r="D28" s="81">
        <v>0</v>
      </c>
      <c r="E28" s="81">
        <f t="shared" si="0"/>
        <v>0</v>
      </c>
      <c r="F28" s="81">
        <v>0</v>
      </c>
    </row>
    <row r="29" spans="1:6" x14ac:dyDescent="0.2">
      <c r="A29" s="77">
        <v>52</v>
      </c>
      <c r="B29" s="85" t="s">
        <v>111</v>
      </c>
      <c r="C29" s="80">
        <f>C30+C37</f>
        <v>18750</v>
      </c>
      <c r="D29" s="80">
        <f>D30+D37</f>
        <v>18750</v>
      </c>
      <c r="E29" s="80">
        <f t="shared" si="0"/>
        <v>0</v>
      </c>
      <c r="F29" s="80">
        <f>F30+F37</f>
        <v>18750</v>
      </c>
    </row>
    <row r="30" spans="1:6" x14ac:dyDescent="0.2">
      <c r="A30" s="65">
        <v>32</v>
      </c>
      <c r="B30" s="66" t="s">
        <v>2</v>
      </c>
      <c r="C30" s="81">
        <f>C31+C35</f>
        <v>18750</v>
      </c>
      <c r="D30" s="81">
        <f>D31+D35</f>
        <v>18750</v>
      </c>
      <c r="E30" s="81">
        <f t="shared" si="0"/>
        <v>0</v>
      </c>
      <c r="F30" s="81">
        <f>F31+F35</f>
        <v>18750</v>
      </c>
    </row>
    <row r="31" spans="1:6" x14ac:dyDescent="0.2">
      <c r="A31" s="65">
        <v>323</v>
      </c>
      <c r="B31" s="66" t="s">
        <v>5</v>
      </c>
      <c r="C31" s="81">
        <f>SUM(C32:C34)</f>
        <v>18750</v>
      </c>
      <c r="D31" s="81">
        <f>SUM(D32:D34)</f>
        <v>18750</v>
      </c>
      <c r="E31" s="81">
        <f t="shared" si="0"/>
        <v>0</v>
      </c>
      <c r="F31" s="81">
        <f>SUM(F32:F34)</f>
        <v>18750</v>
      </c>
    </row>
    <row r="32" spans="1:6" x14ac:dyDescent="0.2">
      <c r="A32" s="65">
        <v>3233</v>
      </c>
      <c r="B32" s="66" t="s">
        <v>44</v>
      </c>
      <c r="C32" s="82">
        <v>0</v>
      </c>
      <c r="D32" s="82">
        <v>0</v>
      </c>
      <c r="E32" s="82">
        <f t="shared" si="0"/>
        <v>0</v>
      </c>
      <c r="F32" s="82">
        <v>0</v>
      </c>
    </row>
    <row r="33" spans="1:8" x14ac:dyDescent="0.2">
      <c r="A33" s="65">
        <v>3237</v>
      </c>
      <c r="B33" s="66" t="s">
        <v>48</v>
      </c>
      <c r="C33" s="82">
        <v>0</v>
      </c>
      <c r="D33" s="82">
        <v>0</v>
      </c>
      <c r="E33" s="82">
        <f t="shared" si="0"/>
        <v>0</v>
      </c>
      <c r="F33" s="82">
        <v>0</v>
      </c>
    </row>
    <row r="34" spans="1:8" x14ac:dyDescent="0.2">
      <c r="A34" s="65">
        <v>3239</v>
      </c>
      <c r="B34" s="66" t="s">
        <v>50</v>
      </c>
      <c r="C34" s="82">
        <v>18750</v>
      </c>
      <c r="D34" s="82">
        <v>18750</v>
      </c>
      <c r="E34" s="82">
        <f t="shared" si="0"/>
        <v>0</v>
      </c>
      <c r="F34" s="82">
        <v>18750</v>
      </c>
    </row>
    <row r="35" spans="1:8" x14ac:dyDescent="0.2">
      <c r="A35" s="65">
        <v>329</v>
      </c>
      <c r="B35" s="68" t="s">
        <v>6</v>
      </c>
      <c r="C35" s="81">
        <f>SUM(C36)</f>
        <v>0</v>
      </c>
      <c r="D35" s="81">
        <f>SUM(D36)</f>
        <v>0</v>
      </c>
      <c r="E35" s="81">
        <f t="shared" si="0"/>
        <v>0</v>
      </c>
      <c r="F35" s="81">
        <f>SUM(F36)</f>
        <v>0</v>
      </c>
    </row>
    <row r="36" spans="1:8" x14ac:dyDescent="0.2">
      <c r="A36" s="65">
        <v>3292</v>
      </c>
      <c r="B36" s="66" t="s">
        <v>51</v>
      </c>
      <c r="C36" s="82">
        <v>0</v>
      </c>
      <c r="D36" s="82">
        <v>0</v>
      </c>
      <c r="E36" s="82">
        <f t="shared" si="0"/>
        <v>0</v>
      </c>
      <c r="F36" s="82">
        <v>0</v>
      </c>
    </row>
    <row r="37" spans="1:8" ht="28.5" x14ac:dyDescent="0.2">
      <c r="A37" s="65">
        <v>45</v>
      </c>
      <c r="B37" s="66" t="s">
        <v>32</v>
      </c>
      <c r="C37" s="81">
        <f t="shared" ref="C37:F38" si="4">SUM(C38)</f>
        <v>0</v>
      </c>
      <c r="D37" s="81">
        <f t="shared" si="4"/>
        <v>0</v>
      </c>
      <c r="E37" s="81">
        <f t="shared" si="0"/>
        <v>0</v>
      </c>
      <c r="F37" s="81">
        <f t="shared" si="4"/>
        <v>0</v>
      </c>
    </row>
    <row r="38" spans="1:8" x14ac:dyDescent="0.2">
      <c r="A38" s="65">
        <v>451</v>
      </c>
      <c r="B38" s="67" t="s">
        <v>11</v>
      </c>
      <c r="C38" s="81">
        <f t="shared" si="4"/>
        <v>0</v>
      </c>
      <c r="D38" s="81">
        <f t="shared" si="4"/>
        <v>0</v>
      </c>
      <c r="E38" s="81">
        <f t="shared" si="0"/>
        <v>0</v>
      </c>
      <c r="F38" s="81">
        <f t="shared" si="4"/>
        <v>0</v>
      </c>
    </row>
    <row r="39" spans="1:8" x14ac:dyDescent="0.2">
      <c r="A39" s="65">
        <v>4511</v>
      </c>
      <c r="B39" s="64" t="s">
        <v>11</v>
      </c>
      <c r="C39" s="81">
        <v>0</v>
      </c>
      <c r="D39" s="81">
        <v>0</v>
      </c>
      <c r="E39" s="81">
        <f t="shared" si="0"/>
        <v>0</v>
      </c>
      <c r="F39" s="81">
        <v>0</v>
      </c>
    </row>
    <row r="40" spans="1:8" ht="42.75" x14ac:dyDescent="0.2">
      <c r="A40" s="77" t="s">
        <v>164</v>
      </c>
      <c r="B40" s="78" t="s">
        <v>165</v>
      </c>
      <c r="C40" s="80">
        <f t="shared" ref="C40:D43" si="5">SUM(C41)</f>
        <v>4266250</v>
      </c>
      <c r="D40" s="80">
        <f t="shared" si="5"/>
        <v>4266250</v>
      </c>
      <c r="E40" s="80">
        <f t="shared" si="0"/>
        <v>-680746</v>
      </c>
      <c r="F40" s="80">
        <f>SUM(F41)</f>
        <v>3585504</v>
      </c>
    </row>
    <row r="41" spans="1:8" x14ac:dyDescent="0.2">
      <c r="A41" s="77">
        <v>52</v>
      </c>
      <c r="B41" s="78" t="s">
        <v>109</v>
      </c>
      <c r="C41" s="81">
        <f t="shared" si="5"/>
        <v>4266250</v>
      </c>
      <c r="D41" s="81">
        <f t="shared" si="5"/>
        <v>4266250</v>
      </c>
      <c r="E41" s="81">
        <f t="shared" si="0"/>
        <v>-680746</v>
      </c>
      <c r="F41" s="81">
        <f>SUM(F42)</f>
        <v>3585504</v>
      </c>
    </row>
    <row r="42" spans="1:8" ht="28.5" x14ac:dyDescent="0.2">
      <c r="A42" s="65">
        <v>45</v>
      </c>
      <c r="B42" s="66" t="s">
        <v>13</v>
      </c>
      <c r="C42" s="81">
        <f t="shared" si="5"/>
        <v>4266250</v>
      </c>
      <c r="D42" s="81">
        <f t="shared" si="5"/>
        <v>4266250</v>
      </c>
      <c r="E42" s="81">
        <f t="shared" si="0"/>
        <v>-680746</v>
      </c>
      <c r="F42" s="81">
        <f>SUM(F43)</f>
        <v>3585504</v>
      </c>
    </row>
    <row r="43" spans="1:8" x14ac:dyDescent="0.2">
      <c r="A43" s="65">
        <v>451</v>
      </c>
      <c r="B43" s="66" t="s">
        <v>11</v>
      </c>
      <c r="C43" s="81">
        <f t="shared" si="5"/>
        <v>4266250</v>
      </c>
      <c r="D43" s="81">
        <f t="shared" si="5"/>
        <v>4266250</v>
      </c>
      <c r="E43" s="81">
        <f t="shared" si="0"/>
        <v>-680746</v>
      </c>
      <c r="F43" s="81">
        <f>SUM(F44)</f>
        <v>3585504</v>
      </c>
    </row>
    <row r="44" spans="1:8" x14ac:dyDescent="0.2">
      <c r="A44" s="65">
        <v>4511</v>
      </c>
      <c r="B44" s="66" t="s">
        <v>11</v>
      </c>
      <c r="C44" s="81">
        <v>4266250</v>
      </c>
      <c r="D44" s="81">
        <v>4266250</v>
      </c>
      <c r="E44" s="81">
        <f t="shared" si="0"/>
        <v>-680746</v>
      </c>
      <c r="F44" s="81">
        <v>3585504</v>
      </c>
    </row>
    <row r="45" spans="1:8" ht="30" x14ac:dyDescent="0.2">
      <c r="A45" s="69">
        <v>3605</v>
      </c>
      <c r="B45" s="70" t="s">
        <v>124</v>
      </c>
      <c r="C45" s="84">
        <f>C46+C268</f>
        <v>90876468</v>
      </c>
      <c r="D45" s="84">
        <f>D46+D268</f>
        <v>92140060</v>
      </c>
      <c r="E45" s="84">
        <f t="shared" si="0"/>
        <v>5843789</v>
      </c>
      <c r="F45" s="84">
        <f>F46+F268</f>
        <v>97983849</v>
      </c>
    </row>
    <row r="46" spans="1:8" ht="30" x14ac:dyDescent="0.2">
      <c r="A46" s="71" t="s">
        <v>141</v>
      </c>
      <c r="B46" s="72" t="s">
        <v>148</v>
      </c>
      <c r="C46" s="84">
        <f>C47+C124+C188+C223+C260</f>
        <v>90857018</v>
      </c>
      <c r="D46" s="84">
        <f>D47+D124+D188+D223+D260</f>
        <v>90857018</v>
      </c>
      <c r="E46" s="84">
        <f t="shared" si="0"/>
        <v>5843789</v>
      </c>
      <c r="F46" s="84">
        <f>F47+F124+F188+F223+F260</f>
        <v>96700807</v>
      </c>
      <c r="H46" s="90"/>
    </row>
    <row r="47" spans="1:8" x14ac:dyDescent="0.2">
      <c r="A47" s="77">
        <v>31</v>
      </c>
      <c r="B47" s="78" t="s">
        <v>66</v>
      </c>
      <c r="C47" s="80">
        <f>SUM(C48+C55+C86+C91+C94+C99+C102+C117)</f>
        <v>3681228</v>
      </c>
      <c r="D47" s="80">
        <f>SUM(D48+D55+D86+D91+D94+D99+D102+D117)</f>
        <v>3681228</v>
      </c>
      <c r="E47" s="80">
        <f t="shared" si="0"/>
        <v>1864088</v>
      </c>
      <c r="F47" s="80">
        <f>SUM(F48+F55+F86+F91+F94+F99+F102+F117)</f>
        <v>5545316</v>
      </c>
    </row>
    <row r="48" spans="1:8" x14ac:dyDescent="0.2">
      <c r="A48" s="65">
        <v>31</v>
      </c>
      <c r="B48" s="66" t="s">
        <v>0</v>
      </c>
      <c r="C48" s="81">
        <f t="shared" ref="C48:F48" si="6">SUM(C49+C51+C53)</f>
        <v>684400</v>
      </c>
      <c r="D48" s="81">
        <f t="shared" si="6"/>
        <v>684400</v>
      </c>
      <c r="E48" s="81">
        <f t="shared" si="0"/>
        <v>235000</v>
      </c>
      <c r="F48" s="81">
        <f t="shared" si="6"/>
        <v>919400</v>
      </c>
    </row>
    <row r="49" spans="1:6" x14ac:dyDescent="0.2">
      <c r="A49" s="65">
        <v>311</v>
      </c>
      <c r="B49" s="66" t="s">
        <v>125</v>
      </c>
      <c r="C49" s="81">
        <f t="shared" ref="C49:F49" si="7">SUM(C50)</f>
        <v>450000</v>
      </c>
      <c r="D49" s="81">
        <f t="shared" si="7"/>
        <v>450000</v>
      </c>
      <c r="E49" s="81">
        <f t="shared" si="0"/>
        <v>200000</v>
      </c>
      <c r="F49" s="81">
        <f t="shared" si="7"/>
        <v>650000</v>
      </c>
    </row>
    <row r="50" spans="1:6" x14ac:dyDescent="0.2">
      <c r="A50" s="65">
        <v>3111</v>
      </c>
      <c r="B50" s="66" t="s">
        <v>37</v>
      </c>
      <c r="C50" s="82">
        <v>450000</v>
      </c>
      <c r="D50" s="82">
        <v>450000</v>
      </c>
      <c r="E50" s="82">
        <f t="shared" si="0"/>
        <v>200000</v>
      </c>
      <c r="F50" s="82">
        <v>650000</v>
      </c>
    </row>
    <row r="51" spans="1:6" x14ac:dyDescent="0.2">
      <c r="A51" s="65">
        <v>312</v>
      </c>
      <c r="B51" s="66" t="s">
        <v>12</v>
      </c>
      <c r="C51" s="81">
        <f t="shared" ref="C51:F51" si="8">SUM(C52)</f>
        <v>175000</v>
      </c>
      <c r="D51" s="81">
        <f t="shared" si="8"/>
        <v>175000</v>
      </c>
      <c r="E51" s="81">
        <f t="shared" si="0"/>
        <v>-45000</v>
      </c>
      <c r="F51" s="81">
        <f t="shared" si="8"/>
        <v>130000</v>
      </c>
    </row>
    <row r="52" spans="1:6" x14ac:dyDescent="0.2">
      <c r="A52" s="65">
        <v>3121</v>
      </c>
      <c r="B52" s="66" t="s">
        <v>12</v>
      </c>
      <c r="C52" s="82">
        <v>175000</v>
      </c>
      <c r="D52" s="82">
        <v>175000</v>
      </c>
      <c r="E52" s="82">
        <f t="shared" si="0"/>
        <v>-45000</v>
      </c>
      <c r="F52" s="82">
        <v>130000</v>
      </c>
    </row>
    <row r="53" spans="1:6" x14ac:dyDescent="0.2">
      <c r="A53" s="65">
        <v>313</v>
      </c>
      <c r="B53" s="66" t="s">
        <v>1</v>
      </c>
      <c r="C53" s="81">
        <f>SUM(C54:C54)</f>
        <v>59400</v>
      </c>
      <c r="D53" s="81">
        <f>SUM(D54:D54)</f>
        <v>59400</v>
      </c>
      <c r="E53" s="81">
        <f t="shared" si="0"/>
        <v>80000</v>
      </c>
      <c r="F53" s="81">
        <f>SUM(F54:F54)</f>
        <v>139400</v>
      </c>
    </row>
    <row r="54" spans="1:6" x14ac:dyDescent="0.2">
      <c r="A54" s="65">
        <v>3132</v>
      </c>
      <c r="B54" s="66" t="s">
        <v>126</v>
      </c>
      <c r="C54" s="82">
        <v>59400</v>
      </c>
      <c r="D54" s="82">
        <v>59400</v>
      </c>
      <c r="E54" s="82">
        <f t="shared" si="0"/>
        <v>80000</v>
      </c>
      <c r="F54" s="82">
        <v>139400</v>
      </c>
    </row>
    <row r="55" spans="1:6" x14ac:dyDescent="0.2">
      <c r="A55" s="65">
        <v>32</v>
      </c>
      <c r="B55" s="66" t="s">
        <v>2</v>
      </c>
      <c r="C55" s="81">
        <f t="shared" ref="C55:F55" si="9">SUM(C56+C61+C67+C77+C79)</f>
        <v>107370</v>
      </c>
      <c r="D55" s="81">
        <f t="shared" si="9"/>
        <v>107370</v>
      </c>
      <c r="E55" s="81">
        <f t="shared" si="0"/>
        <v>-23000</v>
      </c>
      <c r="F55" s="81">
        <f t="shared" si="9"/>
        <v>84370</v>
      </c>
    </row>
    <row r="56" spans="1:6" x14ac:dyDescent="0.2">
      <c r="A56" s="65">
        <v>321</v>
      </c>
      <c r="B56" s="66" t="s">
        <v>3</v>
      </c>
      <c r="C56" s="81">
        <f>SUM(C57:C60)</f>
        <v>40100</v>
      </c>
      <c r="D56" s="81">
        <f>SUM(D57:D60)</f>
        <v>40100</v>
      </c>
      <c r="E56" s="81">
        <f t="shared" si="0"/>
        <v>-5100</v>
      </c>
      <c r="F56" s="81">
        <f>SUM(F57:F60)</f>
        <v>35000</v>
      </c>
    </row>
    <row r="57" spans="1:6" x14ac:dyDescent="0.2">
      <c r="A57" s="65">
        <v>3211</v>
      </c>
      <c r="B57" s="66" t="s">
        <v>38</v>
      </c>
      <c r="C57" s="82">
        <v>15000</v>
      </c>
      <c r="D57" s="82">
        <v>15000</v>
      </c>
      <c r="E57" s="82">
        <f t="shared" si="0"/>
        <v>-5000</v>
      </c>
      <c r="F57" s="82">
        <v>10000</v>
      </c>
    </row>
    <row r="58" spans="1:6" ht="28.5" x14ac:dyDescent="0.2">
      <c r="A58" s="65">
        <v>3212</v>
      </c>
      <c r="B58" s="66" t="s">
        <v>135</v>
      </c>
      <c r="C58" s="82">
        <v>100</v>
      </c>
      <c r="D58" s="82">
        <v>100</v>
      </c>
      <c r="E58" s="82">
        <f t="shared" si="0"/>
        <v>-100</v>
      </c>
      <c r="F58" s="82">
        <v>0</v>
      </c>
    </row>
    <row r="59" spans="1:6" x14ac:dyDescent="0.2">
      <c r="A59" s="65">
        <v>3213</v>
      </c>
      <c r="B59" s="66" t="s">
        <v>39</v>
      </c>
      <c r="C59" s="82">
        <v>25000</v>
      </c>
      <c r="D59" s="82">
        <v>25000</v>
      </c>
      <c r="E59" s="82">
        <f t="shared" si="0"/>
        <v>0</v>
      </c>
      <c r="F59" s="82">
        <v>25000</v>
      </c>
    </row>
    <row r="60" spans="1:6" x14ac:dyDescent="0.2">
      <c r="A60" s="65">
        <v>3214</v>
      </c>
      <c r="B60" s="66" t="s">
        <v>127</v>
      </c>
      <c r="C60" s="82">
        <v>0</v>
      </c>
      <c r="D60" s="82">
        <v>0</v>
      </c>
      <c r="E60" s="82">
        <f t="shared" si="0"/>
        <v>0</v>
      </c>
      <c r="F60" s="82">
        <v>0</v>
      </c>
    </row>
    <row r="61" spans="1:6" x14ac:dyDescent="0.2">
      <c r="A61" s="65">
        <v>322</v>
      </c>
      <c r="B61" s="66" t="s">
        <v>4</v>
      </c>
      <c r="C61" s="81">
        <f t="shared" ref="C61:F61" si="10">SUM(C62:C66)</f>
        <v>11500</v>
      </c>
      <c r="D61" s="81">
        <f t="shared" si="10"/>
        <v>11500</v>
      </c>
      <c r="E61" s="81">
        <f t="shared" si="0"/>
        <v>3100</v>
      </c>
      <c r="F61" s="81">
        <f t="shared" si="10"/>
        <v>14600</v>
      </c>
    </row>
    <row r="62" spans="1:6" x14ac:dyDescent="0.2">
      <c r="A62" s="65">
        <v>3221</v>
      </c>
      <c r="B62" s="66" t="s">
        <v>79</v>
      </c>
      <c r="C62" s="82">
        <v>0</v>
      </c>
      <c r="D62" s="82">
        <v>0</v>
      </c>
      <c r="E62" s="82">
        <f t="shared" si="0"/>
        <v>100</v>
      </c>
      <c r="F62" s="82">
        <v>100</v>
      </c>
    </row>
    <row r="63" spans="1:6" x14ac:dyDescent="0.2">
      <c r="A63" s="65">
        <v>3222</v>
      </c>
      <c r="B63" s="66" t="s">
        <v>40</v>
      </c>
      <c r="C63" s="82">
        <v>0</v>
      </c>
      <c r="D63" s="82">
        <v>0</v>
      </c>
      <c r="E63" s="82">
        <f t="shared" si="0"/>
        <v>0</v>
      </c>
      <c r="F63" s="82">
        <v>0</v>
      </c>
    </row>
    <row r="64" spans="1:6" x14ac:dyDescent="0.2">
      <c r="A64" s="65">
        <v>3223</v>
      </c>
      <c r="B64" s="66" t="s">
        <v>41</v>
      </c>
      <c r="C64" s="82">
        <v>1500</v>
      </c>
      <c r="D64" s="82">
        <v>1500</v>
      </c>
      <c r="E64" s="82">
        <f t="shared" si="0"/>
        <v>0</v>
      </c>
      <c r="F64" s="82">
        <v>1500</v>
      </c>
    </row>
    <row r="65" spans="1:6" ht="28.5" x14ac:dyDescent="0.2">
      <c r="A65" s="65">
        <v>3224</v>
      </c>
      <c r="B65" s="66" t="s">
        <v>136</v>
      </c>
      <c r="C65" s="82">
        <v>0</v>
      </c>
      <c r="D65" s="82">
        <v>0</v>
      </c>
      <c r="E65" s="82">
        <f t="shared" si="0"/>
        <v>3000</v>
      </c>
      <c r="F65" s="82">
        <v>3000</v>
      </c>
    </row>
    <row r="66" spans="1:6" x14ac:dyDescent="0.2">
      <c r="A66" s="65">
        <v>3225</v>
      </c>
      <c r="B66" s="66" t="s">
        <v>128</v>
      </c>
      <c r="C66" s="82">
        <v>10000</v>
      </c>
      <c r="D66" s="82">
        <v>10000</v>
      </c>
      <c r="E66" s="82">
        <f t="shared" si="0"/>
        <v>0</v>
      </c>
      <c r="F66" s="82">
        <v>10000</v>
      </c>
    </row>
    <row r="67" spans="1:6" x14ac:dyDescent="0.2">
      <c r="A67" s="65">
        <v>323</v>
      </c>
      <c r="B67" s="66" t="s">
        <v>5</v>
      </c>
      <c r="C67" s="81">
        <f t="shared" ref="C67:F67" si="11">SUM(C68:C76)</f>
        <v>41770</v>
      </c>
      <c r="D67" s="81">
        <f t="shared" si="11"/>
        <v>41770</v>
      </c>
      <c r="E67" s="81">
        <f t="shared" si="0"/>
        <v>-21000</v>
      </c>
      <c r="F67" s="81">
        <f t="shared" si="11"/>
        <v>20770</v>
      </c>
    </row>
    <row r="68" spans="1:6" x14ac:dyDescent="0.2">
      <c r="A68" s="65">
        <v>3231</v>
      </c>
      <c r="B68" s="66" t="s">
        <v>43</v>
      </c>
      <c r="C68" s="82">
        <v>2000</v>
      </c>
      <c r="D68" s="82">
        <v>2000</v>
      </c>
      <c r="E68" s="82">
        <f t="shared" si="0"/>
        <v>-2000</v>
      </c>
      <c r="F68" s="82">
        <v>0</v>
      </c>
    </row>
    <row r="69" spans="1:6" x14ac:dyDescent="0.2">
      <c r="A69" s="65">
        <v>3232</v>
      </c>
      <c r="B69" s="66" t="s">
        <v>129</v>
      </c>
      <c r="C69" s="82">
        <v>0</v>
      </c>
      <c r="D69" s="82">
        <v>0</v>
      </c>
      <c r="E69" s="82">
        <f t="shared" si="0"/>
        <v>0</v>
      </c>
      <c r="F69" s="82">
        <v>0</v>
      </c>
    </row>
    <row r="70" spans="1:6" x14ac:dyDescent="0.2">
      <c r="A70" s="65">
        <v>3233</v>
      </c>
      <c r="B70" s="66" t="s">
        <v>44</v>
      </c>
      <c r="C70" s="82">
        <v>15000</v>
      </c>
      <c r="D70" s="82">
        <v>15000</v>
      </c>
      <c r="E70" s="82">
        <f t="shared" si="0"/>
        <v>-7500</v>
      </c>
      <c r="F70" s="82">
        <v>7500</v>
      </c>
    </row>
    <row r="71" spans="1:6" x14ac:dyDescent="0.2">
      <c r="A71" s="65">
        <v>3234</v>
      </c>
      <c r="B71" s="66" t="s">
        <v>45</v>
      </c>
      <c r="C71" s="82">
        <v>0</v>
      </c>
      <c r="D71" s="82">
        <v>0</v>
      </c>
      <c r="E71" s="82">
        <f t="shared" si="0"/>
        <v>0</v>
      </c>
      <c r="F71" s="82">
        <v>0</v>
      </c>
    </row>
    <row r="72" spans="1:6" x14ac:dyDescent="0.2">
      <c r="A72" s="65">
        <v>3235</v>
      </c>
      <c r="B72" s="66" t="s">
        <v>46</v>
      </c>
      <c r="C72" s="82">
        <v>17270</v>
      </c>
      <c r="D72" s="82">
        <v>17270</v>
      </c>
      <c r="E72" s="82">
        <f t="shared" si="0"/>
        <v>-16000</v>
      </c>
      <c r="F72" s="82">
        <v>1270</v>
      </c>
    </row>
    <row r="73" spans="1:6" x14ac:dyDescent="0.2">
      <c r="A73" s="65">
        <v>3236</v>
      </c>
      <c r="B73" s="66" t="s">
        <v>47</v>
      </c>
      <c r="C73" s="82">
        <v>0</v>
      </c>
      <c r="D73" s="82">
        <v>0</v>
      </c>
      <c r="E73" s="82">
        <f t="shared" si="0"/>
        <v>0</v>
      </c>
      <c r="F73" s="82">
        <v>0</v>
      </c>
    </row>
    <row r="74" spans="1:6" x14ac:dyDescent="0.2">
      <c r="A74" s="65">
        <v>3237</v>
      </c>
      <c r="B74" s="66" t="s">
        <v>48</v>
      </c>
      <c r="C74" s="82">
        <v>0</v>
      </c>
      <c r="D74" s="82">
        <v>0</v>
      </c>
      <c r="E74" s="82">
        <f t="shared" si="0"/>
        <v>4500</v>
      </c>
      <c r="F74" s="82">
        <v>4500</v>
      </c>
    </row>
    <row r="75" spans="1:6" x14ac:dyDescent="0.2">
      <c r="A75" s="65">
        <v>3238</v>
      </c>
      <c r="B75" s="66" t="s">
        <v>49</v>
      </c>
      <c r="C75" s="82">
        <v>0</v>
      </c>
      <c r="D75" s="82">
        <v>0</v>
      </c>
      <c r="E75" s="82">
        <f t="shared" si="0"/>
        <v>0</v>
      </c>
      <c r="F75" s="82">
        <v>0</v>
      </c>
    </row>
    <row r="76" spans="1:6" x14ac:dyDescent="0.2">
      <c r="A76" s="65">
        <v>3239</v>
      </c>
      <c r="B76" s="66" t="s">
        <v>50</v>
      </c>
      <c r="C76" s="82">
        <v>7500</v>
      </c>
      <c r="D76" s="82">
        <v>7500</v>
      </c>
      <c r="E76" s="82">
        <f t="shared" si="0"/>
        <v>0</v>
      </c>
      <c r="F76" s="82">
        <v>7500</v>
      </c>
    </row>
    <row r="77" spans="1:6" ht="28.5" x14ac:dyDescent="0.2">
      <c r="A77" s="65">
        <v>324</v>
      </c>
      <c r="B77" s="66" t="s">
        <v>14</v>
      </c>
      <c r="C77" s="81">
        <f t="shared" ref="C77:F77" si="12">SUM(C78)</f>
        <v>2500</v>
      </c>
      <c r="D77" s="81">
        <f t="shared" si="12"/>
        <v>2500</v>
      </c>
      <c r="E77" s="81">
        <f t="shared" si="0"/>
        <v>0</v>
      </c>
      <c r="F77" s="81">
        <f t="shared" si="12"/>
        <v>2500</v>
      </c>
    </row>
    <row r="78" spans="1:6" ht="28.5" x14ac:dyDescent="0.2">
      <c r="A78" s="65">
        <v>3241</v>
      </c>
      <c r="B78" s="66" t="s">
        <v>14</v>
      </c>
      <c r="C78" s="82">
        <v>2500</v>
      </c>
      <c r="D78" s="82">
        <v>2500</v>
      </c>
      <c r="E78" s="82">
        <f t="shared" si="0"/>
        <v>0</v>
      </c>
      <c r="F78" s="82">
        <v>2500</v>
      </c>
    </row>
    <row r="79" spans="1:6" x14ac:dyDescent="0.2">
      <c r="A79" s="65">
        <v>329</v>
      </c>
      <c r="B79" s="66" t="s">
        <v>6</v>
      </c>
      <c r="C79" s="81">
        <f t="shared" ref="C79:F79" si="13">SUM(C80:C85)</f>
        <v>11500</v>
      </c>
      <c r="D79" s="81">
        <f t="shared" si="13"/>
        <v>11500</v>
      </c>
      <c r="E79" s="81">
        <f t="shared" si="0"/>
        <v>0</v>
      </c>
      <c r="F79" s="81">
        <f t="shared" si="13"/>
        <v>11500</v>
      </c>
    </row>
    <row r="80" spans="1:6" x14ac:dyDescent="0.2">
      <c r="A80" s="65">
        <v>3292</v>
      </c>
      <c r="B80" s="66" t="s">
        <v>51</v>
      </c>
      <c r="C80" s="82">
        <v>0</v>
      </c>
      <c r="D80" s="82">
        <v>0</v>
      </c>
      <c r="E80" s="82">
        <f t="shared" si="0"/>
        <v>0</v>
      </c>
      <c r="F80" s="82">
        <v>0</v>
      </c>
    </row>
    <row r="81" spans="1:6" x14ac:dyDescent="0.2">
      <c r="A81" s="65">
        <v>3293</v>
      </c>
      <c r="B81" s="66" t="s">
        <v>52</v>
      </c>
      <c r="C81" s="82">
        <v>7500</v>
      </c>
      <c r="D81" s="82">
        <v>7500</v>
      </c>
      <c r="E81" s="82">
        <f t="shared" si="0"/>
        <v>0</v>
      </c>
      <c r="F81" s="82">
        <v>7500</v>
      </c>
    </row>
    <row r="82" spans="1:6" x14ac:dyDescent="0.2">
      <c r="A82" s="65">
        <v>3294</v>
      </c>
      <c r="B82" s="66" t="s">
        <v>130</v>
      </c>
      <c r="C82" s="82">
        <v>0</v>
      </c>
      <c r="D82" s="82">
        <v>0</v>
      </c>
      <c r="E82" s="82">
        <f t="shared" ref="E82:E151" si="14">F82-D82</f>
        <v>0</v>
      </c>
      <c r="F82" s="82">
        <v>0</v>
      </c>
    </row>
    <row r="83" spans="1:6" x14ac:dyDescent="0.2">
      <c r="A83" s="65">
        <v>3295</v>
      </c>
      <c r="B83" s="66" t="s">
        <v>53</v>
      </c>
      <c r="C83" s="82">
        <v>0</v>
      </c>
      <c r="D83" s="82">
        <v>0</v>
      </c>
      <c r="E83" s="82">
        <f t="shared" si="14"/>
        <v>0</v>
      </c>
      <c r="F83" s="82">
        <v>0</v>
      </c>
    </row>
    <row r="84" spans="1:6" x14ac:dyDescent="0.2">
      <c r="A84" s="65">
        <v>3296</v>
      </c>
      <c r="B84" s="66" t="s">
        <v>54</v>
      </c>
      <c r="C84" s="82">
        <v>0</v>
      </c>
      <c r="D84" s="82">
        <v>0</v>
      </c>
      <c r="E84" s="82">
        <f t="shared" si="14"/>
        <v>0</v>
      </c>
      <c r="F84" s="82">
        <v>0</v>
      </c>
    </row>
    <row r="85" spans="1:6" x14ac:dyDescent="0.2">
      <c r="A85" s="65">
        <v>3299</v>
      </c>
      <c r="B85" s="66" t="s">
        <v>6</v>
      </c>
      <c r="C85" s="82">
        <v>4000</v>
      </c>
      <c r="D85" s="82">
        <v>4000</v>
      </c>
      <c r="E85" s="82">
        <f t="shared" si="14"/>
        <v>0</v>
      </c>
      <c r="F85" s="82">
        <v>4000</v>
      </c>
    </row>
    <row r="86" spans="1:6" x14ac:dyDescent="0.2">
      <c r="A86" s="65">
        <v>34</v>
      </c>
      <c r="B86" s="66" t="s">
        <v>30</v>
      </c>
      <c r="C86" s="81">
        <f t="shared" ref="C86:F86" si="15">SUM(C87)</f>
        <v>30000</v>
      </c>
      <c r="D86" s="81">
        <f t="shared" si="15"/>
        <v>30000</v>
      </c>
      <c r="E86" s="81">
        <f t="shared" si="14"/>
        <v>0</v>
      </c>
      <c r="F86" s="81">
        <f t="shared" si="15"/>
        <v>30000</v>
      </c>
    </row>
    <row r="87" spans="1:6" x14ac:dyDescent="0.2">
      <c r="A87" s="65">
        <v>343</v>
      </c>
      <c r="B87" s="66" t="s">
        <v>7</v>
      </c>
      <c r="C87" s="81">
        <f>SUM(C88:C90)</f>
        <v>30000</v>
      </c>
      <c r="D87" s="81">
        <f>SUM(D88:D90)</f>
        <v>30000</v>
      </c>
      <c r="E87" s="81">
        <f t="shared" si="14"/>
        <v>0</v>
      </c>
      <c r="F87" s="81">
        <f>SUM(F88:F90)</f>
        <v>30000</v>
      </c>
    </row>
    <row r="88" spans="1:6" x14ac:dyDescent="0.2">
      <c r="A88" s="65">
        <v>3431</v>
      </c>
      <c r="B88" s="66" t="s">
        <v>131</v>
      </c>
      <c r="C88" s="82">
        <v>15000</v>
      </c>
      <c r="D88" s="82">
        <v>15000</v>
      </c>
      <c r="E88" s="82">
        <f t="shared" si="14"/>
        <v>0</v>
      </c>
      <c r="F88" s="82">
        <v>15000</v>
      </c>
    </row>
    <row r="89" spans="1:6" x14ac:dyDescent="0.2">
      <c r="A89" s="65">
        <v>3433</v>
      </c>
      <c r="B89" s="66" t="s">
        <v>55</v>
      </c>
      <c r="C89" s="82">
        <v>10000</v>
      </c>
      <c r="D89" s="82">
        <v>10000</v>
      </c>
      <c r="E89" s="82">
        <f t="shared" si="14"/>
        <v>0</v>
      </c>
      <c r="F89" s="82">
        <v>10000</v>
      </c>
    </row>
    <row r="90" spans="1:6" x14ac:dyDescent="0.2">
      <c r="A90" s="65">
        <v>3434</v>
      </c>
      <c r="B90" s="66" t="s">
        <v>56</v>
      </c>
      <c r="C90" s="82">
        <v>5000</v>
      </c>
      <c r="D90" s="82">
        <v>5000</v>
      </c>
      <c r="E90" s="82">
        <f t="shared" si="14"/>
        <v>0</v>
      </c>
      <c r="F90" s="82">
        <v>5000</v>
      </c>
    </row>
    <row r="91" spans="1:6" ht="28.5" x14ac:dyDescent="0.2">
      <c r="A91" s="65">
        <v>37</v>
      </c>
      <c r="B91" s="66" t="s">
        <v>16</v>
      </c>
      <c r="C91" s="81">
        <f t="shared" ref="C91:F92" si="16">SUM(C92)</f>
        <v>30000</v>
      </c>
      <c r="D91" s="81">
        <f t="shared" si="16"/>
        <v>30000</v>
      </c>
      <c r="E91" s="81">
        <f t="shared" si="14"/>
        <v>20600</v>
      </c>
      <c r="F91" s="81">
        <f t="shared" si="16"/>
        <v>50600</v>
      </c>
    </row>
    <row r="92" spans="1:6" ht="28.5" x14ac:dyDescent="0.2">
      <c r="A92" s="65">
        <v>372</v>
      </c>
      <c r="B92" s="66" t="s">
        <v>17</v>
      </c>
      <c r="C92" s="81">
        <f t="shared" si="16"/>
        <v>30000</v>
      </c>
      <c r="D92" s="81">
        <f t="shared" si="16"/>
        <v>30000</v>
      </c>
      <c r="E92" s="81">
        <f t="shared" si="14"/>
        <v>20600</v>
      </c>
      <c r="F92" s="81">
        <f t="shared" si="16"/>
        <v>50600</v>
      </c>
    </row>
    <row r="93" spans="1:6" ht="28.5" x14ac:dyDescent="0.2">
      <c r="A93" s="65">
        <v>3721</v>
      </c>
      <c r="B93" s="66" t="s">
        <v>17</v>
      </c>
      <c r="C93" s="82">
        <v>30000</v>
      </c>
      <c r="D93" s="82">
        <v>30000</v>
      </c>
      <c r="E93" s="82">
        <f t="shared" si="14"/>
        <v>20600</v>
      </c>
      <c r="F93" s="82">
        <v>50600</v>
      </c>
    </row>
    <row r="94" spans="1:6" x14ac:dyDescent="0.2">
      <c r="A94" s="65">
        <v>38</v>
      </c>
      <c r="B94" s="66" t="s">
        <v>10</v>
      </c>
      <c r="C94" s="81">
        <f>SUM(C95)</f>
        <v>24000</v>
      </c>
      <c r="D94" s="81">
        <f>SUM(D95)</f>
        <v>24000</v>
      </c>
      <c r="E94" s="81">
        <f t="shared" si="14"/>
        <v>25000</v>
      </c>
      <c r="F94" s="81">
        <f>SUM(F95)</f>
        <v>49000</v>
      </c>
    </row>
    <row r="95" spans="1:6" x14ac:dyDescent="0.2">
      <c r="A95" s="65">
        <v>383</v>
      </c>
      <c r="B95" s="66" t="s">
        <v>9</v>
      </c>
      <c r="C95" s="81">
        <f>SUM(C96:C98)</f>
        <v>24000</v>
      </c>
      <c r="D95" s="81">
        <f>SUM(D96:D98)</f>
        <v>24000</v>
      </c>
      <c r="E95" s="81">
        <f t="shared" si="14"/>
        <v>25000</v>
      </c>
      <c r="F95" s="81">
        <f>SUM(F96:F98)</f>
        <v>49000</v>
      </c>
    </row>
    <row r="96" spans="1:6" x14ac:dyDescent="0.2">
      <c r="A96" s="65">
        <v>3831</v>
      </c>
      <c r="B96" s="66" t="s">
        <v>132</v>
      </c>
      <c r="C96" s="82">
        <v>20000</v>
      </c>
      <c r="D96" s="82">
        <v>20000</v>
      </c>
      <c r="E96" s="82">
        <f t="shared" si="14"/>
        <v>-12500</v>
      </c>
      <c r="F96" s="82">
        <v>7500</v>
      </c>
    </row>
    <row r="97" spans="1:6" x14ac:dyDescent="0.2">
      <c r="A97" s="65">
        <v>3833</v>
      </c>
      <c r="B97" s="66" t="s">
        <v>57</v>
      </c>
      <c r="C97" s="82">
        <v>1500</v>
      </c>
      <c r="D97" s="82">
        <v>1500</v>
      </c>
      <c r="E97" s="82">
        <f t="shared" si="14"/>
        <v>0</v>
      </c>
      <c r="F97" s="82">
        <v>1500</v>
      </c>
    </row>
    <row r="98" spans="1:6" x14ac:dyDescent="0.2">
      <c r="A98" s="65">
        <v>3834</v>
      </c>
      <c r="B98" s="66" t="s">
        <v>58</v>
      </c>
      <c r="C98" s="82">
        <v>2500</v>
      </c>
      <c r="D98" s="82">
        <v>2500</v>
      </c>
      <c r="E98" s="82">
        <f t="shared" si="14"/>
        <v>37500</v>
      </c>
      <c r="F98" s="82">
        <v>40000</v>
      </c>
    </row>
    <row r="99" spans="1:6" ht="28.5" x14ac:dyDescent="0.2">
      <c r="A99" s="65">
        <v>41</v>
      </c>
      <c r="B99" s="66" t="s">
        <v>120</v>
      </c>
      <c r="C99" s="81">
        <f t="shared" ref="C99:F100" si="17">C100</f>
        <v>10000</v>
      </c>
      <c r="D99" s="81">
        <f t="shared" si="17"/>
        <v>10000</v>
      </c>
      <c r="E99" s="81">
        <f t="shared" si="14"/>
        <v>0</v>
      </c>
      <c r="F99" s="81">
        <f t="shared" si="17"/>
        <v>10000</v>
      </c>
    </row>
    <row r="100" spans="1:6" x14ac:dyDescent="0.2">
      <c r="A100" s="65">
        <v>412</v>
      </c>
      <c r="B100" s="66" t="s">
        <v>19</v>
      </c>
      <c r="C100" s="81">
        <f t="shared" si="17"/>
        <v>10000</v>
      </c>
      <c r="D100" s="81">
        <f t="shared" si="17"/>
        <v>10000</v>
      </c>
      <c r="E100" s="81">
        <f t="shared" si="14"/>
        <v>0</v>
      </c>
      <c r="F100" s="81">
        <f t="shared" si="17"/>
        <v>10000</v>
      </c>
    </row>
    <row r="101" spans="1:6" x14ac:dyDescent="0.2">
      <c r="A101" s="65">
        <v>4123</v>
      </c>
      <c r="B101" s="66" t="s">
        <v>59</v>
      </c>
      <c r="C101" s="82">
        <v>10000</v>
      </c>
      <c r="D101" s="82">
        <v>10000</v>
      </c>
      <c r="E101" s="82">
        <f t="shared" si="14"/>
        <v>0</v>
      </c>
      <c r="F101" s="82">
        <v>10000</v>
      </c>
    </row>
    <row r="102" spans="1:6" ht="28.5" x14ac:dyDescent="0.2">
      <c r="A102" s="65">
        <v>42</v>
      </c>
      <c r="B102" s="66" t="s">
        <v>32</v>
      </c>
      <c r="C102" s="81">
        <f>SUM(C105+C113+C115+C111+C103)</f>
        <v>1287778</v>
      </c>
      <c r="D102" s="81">
        <f>SUM(D105+D113+D115+D111+D103)</f>
        <v>1287778</v>
      </c>
      <c r="E102" s="81">
        <f t="shared" si="14"/>
        <v>114000</v>
      </c>
      <c r="F102" s="81">
        <f>SUM(F105+F113+F115+F111+F103)</f>
        <v>1401778</v>
      </c>
    </row>
    <row r="103" spans="1:6" x14ac:dyDescent="0.2">
      <c r="A103" s="65">
        <v>421</v>
      </c>
      <c r="B103" s="66" t="s">
        <v>172</v>
      </c>
      <c r="C103" s="81">
        <f>SUM(C104)</f>
        <v>0</v>
      </c>
      <c r="D103" s="81">
        <f>SUM(D104)</f>
        <v>0</v>
      </c>
      <c r="E103" s="81">
        <f t="shared" si="14"/>
        <v>84000</v>
      </c>
      <c r="F103" s="81">
        <f>SUM(F104)</f>
        <v>84000</v>
      </c>
    </row>
    <row r="104" spans="1:6" x14ac:dyDescent="0.2">
      <c r="A104" s="65">
        <v>4214</v>
      </c>
      <c r="B104" s="66" t="s">
        <v>173</v>
      </c>
      <c r="C104" s="81">
        <v>0</v>
      </c>
      <c r="D104" s="81">
        <v>0</v>
      </c>
      <c r="E104" s="81">
        <f t="shared" si="14"/>
        <v>84000</v>
      </c>
      <c r="F104" s="81">
        <v>84000</v>
      </c>
    </row>
    <row r="105" spans="1:6" x14ac:dyDescent="0.2">
      <c r="A105" s="65">
        <v>422</v>
      </c>
      <c r="B105" s="66" t="s">
        <v>8</v>
      </c>
      <c r="C105" s="81">
        <f>SUM(C106:C110)</f>
        <v>1146228</v>
      </c>
      <c r="D105" s="81">
        <f t="shared" ref="D105:F105" si="18">SUM(D106:D110)</f>
        <v>1146228</v>
      </c>
      <c r="E105" s="81">
        <f t="shared" si="14"/>
        <v>30000</v>
      </c>
      <c r="F105" s="81">
        <f t="shared" si="18"/>
        <v>1176228</v>
      </c>
    </row>
    <row r="106" spans="1:6" x14ac:dyDescent="0.2">
      <c r="A106" s="65">
        <v>4221</v>
      </c>
      <c r="B106" s="66" t="s">
        <v>60</v>
      </c>
      <c r="C106" s="82">
        <v>200000</v>
      </c>
      <c r="D106" s="82">
        <v>200000</v>
      </c>
      <c r="E106" s="82">
        <f t="shared" si="14"/>
        <v>0</v>
      </c>
      <c r="F106" s="82">
        <v>200000</v>
      </c>
    </row>
    <row r="107" spans="1:6" x14ac:dyDescent="0.2">
      <c r="A107" s="65">
        <v>4222</v>
      </c>
      <c r="B107" s="66" t="s">
        <v>61</v>
      </c>
      <c r="C107" s="82">
        <v>50000</v>
      </c>
      <c r="D107" s="82">
        <v>50000</v>
      </c>
      <c r="E107" s="82">
        <f t="shared" si="14"/>
        <v>-30000</v>
      </c>
      <c r="F107" s="82">
        <v>20000</v>
      </c>
    </row>
    <row r="108" spans="1:6" x14ac:dyDescent="0.2">
      <c r="A108" s="65">
        <v>4223</v>
      </c>
      <c r="B108" s="66" t="s">
        <v>62</v>
      </c>
      <c r="C108" s="82">
        <v>15000</v>
      </c>
      <c r="D108" s="82">
        <v>15000</v>
      </c>
      <c r="E108" s="82">
        <f t="shared" si="14"/>
        <v>60000</v>
      </c>
      <c r="F108" s="82">
        <v>75000</v>
      </c>
    </row>
    <row r="109" spans="1:6" x14ac:dyDescent="0.2">
      <c r="A109" s="65">
        <v>4224</v>
      </c>
      <c r="B109" s="66" t="s">
        <v>63</v>
      </c>
      <c r="C109" s="82">
        <v>681228</v>
      </c>
      <c r="D109" s="82">
        <v>681228</v>
      </c>
      <c r="E109" s="82">
        <f t="shared" si="14"/>
        <v>0</v>
      </c>
      <c r="F109" s="82">
        <v>681228</v>
      </c>
    </row>
    <row r="110" spans="1:6" x14ac:dyDescent="0.2">
      <c r="A110" s="65">
        <v>4227</v>
      </c>
      <c r="B110" s="66" t="s">
        <v>121</v>
      </c>
      <c r="C110" s="82">
        <v>200000</v>
      </c>
      <c r="D110" s="82">
        <v>200000</v>
      </c>
      <c r="E110" s="82">
        <f t="shared" si="14"/>
        <v>0</v>
      </c>
      <c r="F110" s="82">
        <v>200000</v>
      </c>
    </row>
    <row r="111" spans="1:6" x14ac:dyDescent="0.2">
      <c r="A111" s="65">
        <v>423</v>
      </c>
      <c r="B111" s="66" t="s">
        <v>149</v>
      </c>
      <c r="C111" s="82">
        <f>SUM(C112)</f>
        <v>38050</v>
      </c>
      <c r="D111" s="82">
        <f>SUM(D112)</f>
        <v>38050</v>
      </c>
      <c r="E111" s="82">
        <f t="shared" si="14"/>
        <v>0</v>
      </c>
      <c r="F111" s="82">
        <f>SUM(F112)</f>
        <v>38050</v>
      </c>
    </row>
    <row r="112" spans="1:6" x14ac:dyDescent="0.2">
      <c r="A112" s="65">
        <v>4231</v>
      </c>
      <c r="B112" s="66" t="s">
        <v>150</v>
      </c>
      <c r="C112" s="82">
        <v>38050</v>
      </c>
      <c r="D112" s="82">
        <v>38050</v>
      </c>
      <c r="E112" s="82">
        <f t="shared" si="14"/>
        <v>0</v>
      </c>
      <c r="F112" s="82">
        <v>38050</v>
      </c>
    </row>
    <row r="113" spans="1:6" ht="28.5" x14ac:dyDescent="0.2">
      <c r="A113" s="65">
        <v>424</v>
      </c>
      <c r="B113" s="66" t="s">
        <v>20</v>
      </c>
      <c r="C113" s="81">
        <f>SUM(C114)</f>
        <v>3500</v>
      </c>
      <c r="D113" s="81">
        <f>SUM(D114)</f>
        <v>3500</v>
      </c>
      <c r="E113" s="81">
        <f t="shared" si="14"/>
        <v>0</v>
      </c>
      <c r="F113" s="81">
        <f>SUM(F114)</f>
        <v>3500</v>
      </c>
    </row>
    <row r="114" spans="1:6" x14ac:dyDescent="0.2">
      <c r="A114" s="65">
        <v>4241</v>
      </c>
      <c r="B114" s="66" t="s">
        <v>122</v>
      </c>
      <c r="C114" s="82">
        <v>3500</v>
      </c>
      <c r="D114" s="82">
        <v>3500</v>
      </c>
      <c r="E114" s="82">
        <f t="shared" si="14"/>
        <v>0</v>
      </c>
      <c r="F114" s="82">
        <v>3500</v>
      </c>
    </row>
    <row r="115" spans="1:6" x14ac:dyDescent="0.2">
      <c r="A115" s="65">
        <v>426</v>
      </c>
      <c r="B115" s="66" t="s">
        <v>18</v>
      </c>
      <c r="C115" s="81">
        <f>SUM(C116)</f>
        <v>100000</v>
      </c>
      <c r="D115" s="81">
        <f>SUM(D116)</f>
        <v>100000</v>
      </c>
      <c r="E115" s="81">
        <f t="shared" si="14"/>
        <v>0</v>
      </c>
      <c r="F115" s="81">
        <f>SUM(F116)</f>
        <v>100000</v>
      </c>
    </row>
    <row r="116" spans="1:6" x14ac:dyDescent="0.2">
      <c r="A116" s="65">
        <v>4264</v>
      </c>
      <c r="B116" s="66" t="s">
        <v>64</v>
      </c>
      <c r="C116" s="82">
        <v>100000</v>
      </c>
      <c r="D116" s="82">
        <v>100000</v>
      </c>
      <c r="E116" s="82">
        <f t="shared" si="14"/>
        <v>0</v>
      </c>
      <c r="F116" s="82">
        <v>100000</v>
      </c>
    </row>
    <row r="117" spans="1:6" ht="28.5" x14ac:dyDescent="0.2">
      <c r="A117" s="65">
        <v>45</v>
      </c>
      <c r="B117" s="66" t="s">
        <v>13</v>
      </c>
      <c r="C117" s="81">
        <f>SUM(C118+C120+C122)</f>
        <v>1507680</v>
      </c>
      <c r="D117" s="81">
        <f>SUM(D118+D120+D122)</f>
        <v>1507680</v>
      </c>
      <c r="E117" s="81">
        <f t="shared" si="14"/>
        <v>1492488</v>
      </c>
      <c r="F117" s="81">
        <f>SUM(F118+F120+F122)</f>
        <v>3000168</v>
      </c>
    </row>
    <row r="118" spans="1:6" x14ac:dyDescent="0.2">
      <c r="A118" s="65">
        <v>451</v>
      </c>
      <c r="B118" s="66" t="s">
        <v>11</v>
      </c>
      <c r="C118" s="81">
        <f t="shared" ref="C118:F118" si="19">C119</f>
        <v>1407680</v>
      </c>
      <c r="D118" s="81">
        <f t="shared" si="19"/>
        <v>1407680</v>
      </c>
      <c r="E118" s="81">
        <f t="shared" si="14"/>
        <v>1412488</v>
      </c>
      <c r="F118" s="81">
        <f t="shared" si="19"/>
        <v>2820168</v>
      </c>
    </row>
    <row r="119" spans="1:6" x14ac:dyDescent="0.2">
      <c r="A119" s="65">
        <v>4511</v>
      </c>
      <c r="B119" s="66" t="s">
        <v>11</v>
      </c>
      <c r="C119" s="82">
        <v>1407680</v>
      </c>
      <c r="D119" s="82">
        <v>1407680</v>
      </c>
      <c r="E119" s="82">
        <f t="shared" si="14"/>
        <v>1412488</v>
      </c>
      <c r="F119" s="82">
        <v>2820168</v>
      </c>
    </row>
    <row r="120" spans="1:6" x14ac:dyDescent="0.2">
      <c r="A120" s="65">
        <v>452</v>
      </c>
      <c r="B120" s="66" t="s">
        <v>65</v>
      </c>
      <c r="C120" s="81">
        <f>SUM(C121)</f>
        <v>100000</v>
      </c>
      <c r="D120" s="81">
        <f>SUM(D121)</f>
        <v>100000</v>
      </c>
      <c r="E120" s="81">
        <f t="shared" si="14"/>
        <v>0</v>
      </c>
      <c r="F120" s="81">
        <f>SUM(F121)</f>
        <v>100000</v>
      </c>
    </row>
    <row r="121" spans="1:6" x14ac:dyDescent="0.2">
      <c r="A121" s="65">
        <v>4521</v>
      </c>
      <c r="B121" s="66" t="s">
        <v>65</v>
      </c>
      <c r="C121" s="82">
        <v>100000</v>
      </c>
      <c r="D121" s="82">
        <v>100000</v>
      </c>
      <c r="E121" s="82">
        <f t="shared" si="14"/>
        <v>0</v>
      </c>
      <c r="F121" s="82">
        <v>100000</v>
      </c>
    </row>
    <row r="122" spans="1:6" ht="28.5" x14ac:dyDescent="0.2">
      <c r="A122" s="65">
        <v>454</v>
      </c>
      <c r="B122" s="66" t="s">
        <v>171</v>
      </c>
      <c r="C122" s="82">
        <f>SUM(C123)</f>
        <v>0</v>
      </c>
      <c r="D122" s="82">
        <f>SUM(D123)</f>
        <v>0</v>
      </c>
      <c r="E122" s="82">
        <f t="shared" si="14"/>
        <v>80000</v>
      </c>
      <c r="F122" s="82">
        <f>SUM(F123)</f>
        <v>80000</v>
      </c>
    </row>
    <row r="123" spans="1:6" ht="28.5" x14ac:dyDescent="0.2">
      <c r="A123" s="65">
        <v>4541</v>
      </c>
      <c r="B123" s="66" t="s">
        <v>171</v>
      </c>
      <c r="C123" s="82">
        <v>0</v>
      </c>
      <c r="D123" s="82">
        <v>0</v>
      </c>
      <c r="E123" s="82">
        <f t="shared" si="14"/>
        <v>80000</v>
      </c>
      <c r="F123" s="82">
        <v>80000</v>
      </c>
    </row>
    <row r="124" spans="1:6" x14ac:dyDescent="0.2">
      <c r="A124" s="77">
        <v>43</v>
      </c>
      <c r="B124" s="78" t="s">
        <v>107</v>
      </c>
      <c r="C124" s="80">
        <f>SUM(C125+C135+C170+C179+C176)</f>
        <v>84556818</v>
      </c>
      <c r="D124" s="80">
        <f>SUM(D125+D135+D170+D179+D176)</f>
        <v>84556818</v>
      </c>
      <c r="E124" s="80">
        <f t="shared" si="14"/>
        <v>3905001</v>
      </c>
      <c r="F124" s="80">
        <f>SUM(F125+F135+F170+F179+F176)</f>
        <v>88461819</v>
      </c>
    </row>
    <row r="125" spans="1:6" x14ac:dyDescent="0.2">
      <c r="A125" s="65">
        <v>31</v>
      </c>
      <c r="B125" s="66" t="s">
        <v>0</v>
      </c>
      <c r="C125" s="81">
        <f t="shared" ref="C125:F125" si="20">SUM(C126+C130+C132)</f>
        <v>47229319</v>
      </c>
      <c r="D125" s="81">
        <f t="shared" si="20"/>
        <v>47229319</v>
      </c>
      <c r="E125" s="81">
        <f t="shared" si="14"/>
        <v>6120000</v>
      </c>
      <c r="F125" s="81">
        <f t="shared" si="20"/>
        <v>53349319</v>
      </c>
    </row>
    <row r="126" spans="1:6" x14ac:dyDescent="0.2">
      <c r="A126" s="65">
        <v>311</v>
      </c>
      <c r="B126" s="66" t="s">
        <v>125</v>
      </c>
      <c r="C126" s="81">
        <f t="shared" ref="C126:F126" si="21">SUM(C127:C129)</f>
        <v>40479319</v>
      </c>
      <c r="D126" s="81">
        <f t="shared" si="21"/>
        <v>40479319</v>
      </c>
      <c r="E126" s="81">
        <f t="shared" si="14"/>
        <v>4500000</v>
      </c>
      <c r="F126" s="81">
        <f t="shared" si="21"/>
        <v>44979319</v>
      </c>
    </row>
    <row r="127" spans="1:6" x14ac:dyDescent="0.2">
      <c r="A127" s="65">
        <v>3111</v>
      </c>
      <c r="B127" s="66" t="s">
        <v>37</v>
      </c>
      <c r="C127" s="82">
        <v>37250000</v>
      </c>
      <c r="D127" s="82">
        <v>37250000</v>
      </c>
      <c r="E127" s="82">
        <f t="shared" si="14"/>
        <v>4500000</v>
      </c>
      <c r="F127" s="82">
        <v>41750000</v>
      </c>
    </row>
    <row r="128" spans="1:6" x14ac:dyDescent="0.2">
      <c r="A128" s="65">
        <v>3113</v>
      </c>
      <c r="B128" s="66" t="s">
        <v>133</v>
      </c>
      <c r="C128" s="82">
        <v>3019319</v>
      </c>
      <c r="D128" s="82">
        <v>3019319</v>
      </c>
      <c r="E128" s="82">
        <f t="shared" si="14"/>
        <v>0</v>
      </c>
      <c r="F128" s="82">
        <v>3019319</v>
      </c>
    </row>
    <row r="129" spans="1:6" x14ac:dyDescent="0.2">
      <c r="A129" s="65">
        <v>3114</v>
      </c>
      <c r="B129" s="66" t="s">
        <v>81</v>
      </c>
      <c r="C129" s="82">
        <v>210000</v>
      </c>
      <c r="D129" s="82">
        <v>210000</v>
      </c>
      <c r="E129" s="82">
        <f t="shared" si="14"/>
        <v>0</v>
      </c>
      <c r="F129" s="82">
        <v>210000</v>
      </c>
    </row>
    <row r="130" spans="1:6" x14ac:dyDescent="0.2">
      <c r="A130" s="65">
        <v>312</v>
      </c>
      <c r="B130" s="66" t="s">
        <v>12</v>
      </c>
      <c r="C130" s="81">
        <f t="shared" ref="C130:F130" si="22">SUM(C131)</f>
        <v>1000000</v>
      </c>
      <c r="D130" s="81">
        <f t="shared" si="22"/>
        <v>1000000</v>
      </c>
      <c r="E130" s="81">
        <f t="shared" si="14"/>
        <v>1120000</v>
      </c>
      <c r="F130" s="81">
        <f t="shared" si="22"/>
        <v>2120000</v>
      </c>
    </row>
    <row r="131" spans="1:6" x14ac:dyDescent="0.2">
      <c r="A131" s="65">
        <v>3121</v>
      </c>
      <c r="B131" s="66" t="s">
        <v>12</v>
      </c>
      <c r="C131" s="82">
        <v>1000000</v>
      </c>
      <c r="D131" s="82">
        <v>1000000</v>
      </c>
      <c r="E131" s="82">
        <f t="shared" si="14"/>
        <v>1120000</v>
      </c>
      <c r="F131" s="82">
        <v>2120000</v>
      </c>
    </row>
    <row r="132" spans="1:6" x14ac:dyDescent="0.2">
      <c r="A132" s="65">
        <v>313</v>
      </c>
      <c r="B132" s="66" t="s">
        <v>1</v>
      </c>
      <c r="C132" s="81">
        <f t="shared" ref="C132:F132" si="23">SUM(C133:C134)</f>
        <v>5750000</v>
      </c>
      <c r="D132" s="81">
        <f t="shared" si="23"/>
        <v>5750000</v>
      </c>
      <c r="E132" s="81">
        <f t="shared" si="14"/>
        <v>500000</v>
      </c>
      <c r="F132" s="81">
        <f t="shared" si="23"/>
        <v>6250000</v>
      </c>
    </row>
    <row r="133" spans="1:6" x14ac:dyDescent="0.2">
      <c r="A133" s="65">
        <v>3132</v>
      </c>
      <c r="B133" s="66" t="s">
        <v>126</v>
      </c>
      <c r="C133" s="82">
        <v>5750000</v>
      </c>
      <c r="D133" s="82">
        <v>5750000</v>
      </c>
      <c r="E133" s="82">
        <f t="shared" si="14"/>
        <v>500000</v>
      </c>
      <c r="F133" s="82">
        <v>6250000</v>
      </c>
    </row>
    <row r="134" spans="1:6" ht="28.5" x14ac:dyDescent="0.2">
      <c r="A134" s="65">
        <v>3133</v>
      </c>
      <c r="B134" s="66" t="s">
        <v>134</v>
      </c>
      <c r="C134" s="82">
        <v>0</v>
      </c>
      <c r="D134" s="82">
        <v>0</v>
      </c>
      <c r="E134" s="82">
        <f t="shared" si="14"/>
        <v>0</v>
      </c>
      <c r="F134" s="82">
        <v>0</v>
      </c>
    </row>
    <row r="135" spans="1:6" x14ac:dyDescent="0.2">
      <c r="A135" s="65">
        <v>32</v>
      </c>
      <c r="B135" s="66" t="s">
        <v>2</v>
      </c>
      <c r="C135" s="81">
        <f>SUM(C136+C141+C148+C158+C162+C160)</f>
        <v>37122499</v>
      </c>
      <c r="D135" s="81">
        <f>SUM(D136+D141+D148+D158+D162+D160)</f>
        <v>37122499</v>
      </c>
      <c r="E135" s="81">
        <f t="shared" si="14"/>
        <v>-2215599</v>
      </c>
      <c r="F135" s="81">
        <f>SUM(F136+F141+F148+F158+F162+F160)</f>
        <v>34906900</v>
      </c>
    </row>
    <row r="136" spans="1:6" x14ac:dyDescent="0.2">
      <c r="A136" s="65">
        <v>321</v>
      </c>
      <c r="B136" s="66" t="s">
        <v>3</v>
      </c>
      <c r="C136" s="81">
        <f t="shared" ref="C136:F136" si="24">SUM(C137:C140)</f>
        <v>955000</v>
      </c>
      <c r="D136" s="81">
        <f t="shared" si="24"/>
        <v>955000</v>
      </c>
      <c r="E136" s="81">
        <f t="shared" si="14"/>
        <v>0</v>
      </c>
      <c r="F136" s="81">
        <f t="shared" si="24"/>
        <v>955000</v>
      </c>
    </row>
    <row r="137" spans="1:6" x14ac:dyDescent="0.2">
      <c r="A137" s="65">
        <v>3211</v>
      </c>
      <c r="B137" s="66" t="s">
        <v>38</v>
      </c>
      <c r="C137" s="82">
        <v>5000</v>
      </c>
      <c r="D137" s="82">
        <v>5000</v>
      </c>
      <c r="E137" s="82">
        <f t="shared" si="14"/>
        <v>0</v>
      </c>
      <c r="F137" s="82">
        <v>5000</v>
      </c>
    </row>
    <row r="138" spans="1:6" ht="28.5" x14ac:dyDescent="0.2">
      <c r="A138" s="65">
        <v>3212</v>
      </c>
      <c r="B138" s="66" t="s">
        <v>135</v>
      </c>
      <c r="C138" s="82">
        <v>950000</v>
      </c>
      <c r="D138" s="82">
        <v>950000</v>
      </c>
      <c r="E138" s="82">
        <f t="shared" si="14"/>
        <v>0</v>
      </c>
      <c r="F138" s="82">
        <v>950000</v>
      </c>
    </row>
    <row r="139" spans="1:6" x14ac:dyDescent="0.2">
      <c r="A139" s="65">
        <v>3213</v>
      </c>
      <c r="B139" s="66" t="s">
        <v>39</v>
      </c>
      <c r="C139" s="82">
        <v>0</v>
      </c>
      <c r="D139" s="82">
        <v>0</v>
      </c>
      <c r="E139" s="82">
        <f t="shared" si="14"/>
        <v>0</v>
      </c>
      <c r="F139" s="82">
        <v>0</v>
      </c>
    </row>
    <row r="140" spans="1:6" x14ac:dyDescent="0.2">
      <c r="A140" s="65">
        <v>3214</v>
      </c>
      <c r="B140" s="66" t="s">
        <v>127</v>
      </c>
      <c r="C140" s="82">
        <v>0</v>
      </c>
      <c r="D140" s="82">
        <v>0</v>
      </c>
      <c r="E140" s="82">
        <f t="shared" si="14"/>
        <v>0</v>
      </c>
      <c r="F140" s="82">
        <v>0</v>
      </c>
    </row>
    <row r="141" spans="1:6" x14ac:dyDescent="0.2">
      <c r="A141" s="65">
        <v>322</v>
      </c>
      <c r="B141" s="66" t="s">
        <v>4</v>
      </c>
      <c r="C141" s="81">
        <f>SUM(C142:C147)</f>
        <v>3287500</v>
      </c>
      <c r="D141" s="81">
        <f>SUM(D142:D147)</f>
        <v>3287500</v>
      </c>
      <c r="E141" s="81">
        <f t="shared" si="14"/>
        <v>-225000</v>
      </c>
      <c r="F141" s="81">
        <f>SUM(F142:F147)</f>
        <v>3062500</v>
      </c>
    </row>
    <row r="142" spans="1:6" x14ac:dyDescent="0.2">
      <c r="A142" s="65">
        <v>3221</v>
      </c>
      <c r="B142" s="66" t="s">
        <v>79</v>
      </c>
      <c r="C142" s="82">
        <v>647500</v>
      </c>
      <c r="D142" s="82">
        <v>647500</v>
      </c>
      <c r="E142" s="82">
        <f t="shared" si="14"/>
        <v>-125000</v>
      </c>
      <c r="F142" s="82">
        <v>522500</v>
      </c>
    </row>
    <row r="143" spans="1:6" x14ac:dyDescent="0.2">
      <c r="A143" s="65">
        <v>3222</v>
      </c>
      <c r="B143" s="66" t="s">
        <v>40</v>
      </c>
      <c r="C143" s="82">
        <v>600000</v>
      </c>
      <c r="D143" s="82">
        <v>600000</v>
      </c>
      <c r="E143" s="82">
        <f t="shared" si="14"/>
        <v>-100000</v>
      </c>
      <c r="F143" s="82">
        <v>500000</v>
      </c>
    </row>
    <row r="144" spans="1:6" x14ac:dyDescent="0.2">
      <c r="A144" s="65">
        <v>3223</v>
      </c>
      <c r="B144" s="66" t="s">
        <v>41</v>
      </c>
      <c r="C144" s="82">
        <v>1300000</v>
      </c>
      <c r="D144" s="82">
        <v>1300000</v>
      </c>
      <c r="E144" s="82">
        <f t="shared" si="14"/>
        <v>0</v>
      </c>
      <c r="F144" s="82">
        <v>1300000</v>
      </c>
    </row>
    <row r="145" spans="1:6" ht="28.5" x14ac:dyDescent="0.2">
      <c r="A145" s="65">
        <v>3224</v>
      </c>
      <c r="B145" s="66" t="s">
        <v>136</v>
      </c>
      <c r="C145" s="82">
        <v>300000</v>
      </c>
      <c r="D145" s="82">
        <v>300000</v>
      </c>
      <c r="E145" s="82">
        <f t="shared" si="14"/>
        <v>0</v>
      </c>
      <c r="F145" s="82">
        <v>300000</v>
      </c>
    </row>
    <row r="146" spans="1:6" x14ac:dyDescent="0.2">
      <c r="A146" s="65">
        <v>3225</v>
      </c>
      <c r="B146" s="66" t="s">
        <v>128</v>
      </c>
      <c r="C146" s="82">
        <v>400000</v>
      </c>
      <c r="D146" s="82">
        <v>400000</v>
      </c>
      <c r="E146" s="82">
        <f t="shared" si="14"/>
        <v>0</v>
      </c>
      <c r="F146" s="82">
        <v>400000</v>
      </c>
    </row>
    <row r="147" spans="1:6" x14ac:dyDescent="0.2">
      <c r="A147" s="65">
        <v>3227</v>
      </c>
      <c r="B147" s="66" t="s">
        <v>42</v>
      </c>
      <c r="C147" s="82">
        <v>40000</v>
      </c>
      <c r="D147" s="82">
        <v>40000</v>
      </c>
      <c r="E147" s="82">
        <f t="shared" si="14"/>
        <v>0</v>
      </c>
      <c r="F147" s="82">
        <v>40000</v>
      </c>
    </row>
    <row r="148" spans="1:6" x14ac:dyDescent="0.2">
      <c r="A148" s="65">
        <v>323</v>
      </c>
      <c r="B148" s="66" t="s">
        <v>5</v>
      </c>
      <c r="C148" s="81">
        <f t="shared" ref="C148:F148" si="25">SUM(C149:C157)</f>
        <v>7224999</v>
      </c>
      <c r="D148" s="81">
        <f t="shared" si="25"/>
        <v>7224999</v>
      </c>
      <c r="E148" s="81">
        <f t="shared" si="14"/>
        <v>-724999</v>
      </c>
      <c r="F148" s="81">
        <f t="shared" si="25"/>
        <v>6500000</v>
      </c>
    </row>
    <row r="149" spans="1:6" x14ac:dyDescent="0.2">
      <c r="A149" s="65">
        <v>3231</v>
      </c>
      <c r="B149" s="66" t="s">
        <v>43</v>
      </c>
      <c r="C149" s="82">
        <v>924999</v>
      </c>
      <c r="D149" s="82">
        <v>924999</v>
      </c>
      <c r="E149" s="82">
        <f t="shared" si="14"/>
        <v>-724999</v>
      </c>
      <c r="F149" s="82">
        <v>200000</v>
      </c>
    </row>
    <row r="150" spans="1:6" x14ac:dyDescent="0.2">
      <c r="A150" s="65">
        <v>3232</v>
      </c>
      <c r="B150" s="66" t="s">
        <v>129</v>
      </c>
      <c r="C150" s="82">
        <v>2000000</v>
      </c>
      <c r="D150" s="82">
        <v>2000000</v>
      </c>
      <c r="E150" s="82">
        <f t="shared" si="14"/>
        <v>0</v>
      </c>
      <c r="F150" s="82">
        <v>2000000</v>
      </c>
    </row>
    <row r="151" spans="1:6" x14ac:dyDescent="0.2">
      <c r="A151" s="65">
        <v>3233</v>
      </c>
      <c r="B151" s="66" t="s">
        <v>44</v>
      </c>
      <c r="C151" s="82">
        <v>30000</v>
      </c>
      <c r="D151" s="82">
        <v>30000</v>
      </c>
      <c r="E151" s="82">
        <f t="shared" si="14"/>
        <v>0</v>
      </c>
      <c r="F151" s="82">
        <v>30000</v>
      </c>
    </row>
    <row r="152" spans="1:6" x14ac:dyDescent="0.2">
      <c r="A152" s="65">
        <v>3234</v>
      </c>
      <c r="B152" s="66" t="s">
        <v>45</v>
      </c>
      <c r="C152" s="82">
        <v>350000</v>
      </c>
      <c r="D152" s="82">
        <v>350000</v>
      </c>
      <c r="E152" s="82">
        <f t="shared" ref="E152:E233" si="26">F152-D152</f>
        <v>0</v>
      </c>
      <c r="F152" s="82">
        <v>350000</v>
      </c>
    </row>
    <row r="153" spans="1:6" x14ac:dyDescent="0.2">
      <c r="A153" s="65">
        <v>3235</v>
      </c>
      <c r="B153" s="66" t="s">
        <v>46</v>
      </c>
      <c r="C153" s="82">
        <v>200000</v>
      </c>
      <c r="D153" s="82">
        <v>200000</v>
      </c>
      <c r="E153" s="82">
        <f t="shared" si="26"/>
        <v>0</v>
      </c>
      <c r="F153" s="82">
        <v>200000</v>
      </c>
    </row>
    <row r="154" spans="1:6" x14ac:dyDescent="0.2">
      <c r="A154" s="65">
        <v>3236</v>
      </c>
      <c r="B154" s="66" t="s">
        <v>47</v>
      </c>
      <c r="C154" s="82">
        <v>1500000</v>
      </c>
      <c r="D154" s="82">
        <v>1500000</v>
      </c>
      <c r="E154" s="82">
        <f t="shared" si="26"/>
        <v>0</v>
      </c>
      <c r="F154" s="82">
        <v>1500000</v>
      </c>
    </row>
    <row r="155" spans="1:6" x14ac:dyDescent="0.2">
      <c r="A155" s="65">
        <v>3237</v>
      </c>
      <c r="B155" s="66" t="s">
        <v>48</v>
      </c>
      <c r="C155" s="82">
        <v>520000</v>
      </c>
      <c r="D155" s="82">
        <v>520000</v>
      </c>
      <c r="E155" s="82">
        <f t="shared" si="26"/>
        <v>0</v>
      </c>
      <c r="F155" s="82">
        <v>520000</v>
      </c>
    </row>
    <row r="156" spans="1:6" x14ac:dyDescent="0.2">
      <c r="A156" s="65">
        <v>3238</v>
      </c>
      <c r="B156" s="66" t="s">
        <v>49</v>
      </c>
      <c r="C156" s="82">
        <v>400000</v>
      </c>
      <c r="D156" s="82">
        <v>400000</v>
      </c>
      <c r="E156" s="82">
        <f t="shared" si="26"/>
        <v>0</v>
      </c>
      <c r="F156" s="82">
        <v>400000</v>
      </c>
    </row>
    <row r="157" spans="1:6" x14ac:dyDescent="0.2">
      <c r="A157" s="65">
        <v>3239</v>
      </c>
      <c r="B157" s="66" t="s">
        <v>50</v>
      </c>
      <c r="C157" s="82">
        <v>1300000</v>
      </c>
      <c r="D157" s="82">
        <v>1300000</v>
      </c>
      <c r="E157" s="82">
        <f t="shared" si="26"/>
        <v>0</v>
      </c>
      <c r="F157" s="82">
        <v>1300000</v>
      </c>
    </row>
    <row r="158" spans="1:6" ht="28.5" x14ac:dyDescent="0.2">
      <c r="A158" s="65">
        <v>324</v>
      </c>
      <c r="B158" s="66" t="s">
        <v>14</v>
      </c>
      <c r="C158" s="81">
        <f t="shared" ref="C158:F158" si="27">SUM(C159)</f>
        <v>0</v>
      </c>
      <c r="D158" s="81">
        <f t="shared" si="27"/>
        <v>0</v>
      </c>
      <c r="E158" s="81">
        <f t="shared" si="26"/>
        <v>4400</v>
      </c>
      <c r="F158" s="81">
        <f t="shared" si="27"/>
        <v>4400</v>
      </c>
    </row>
    <row r="159" spans="1:6" ht="28.5" x14ac:dyDescent="0.2">
      <c r="A159" s="65">
        <v>3241</v>
      </c>
      <c r="B159" s="66" t="s">
        <v>14</v>
      </c>
      <c r="C159" s="82">
        <v>0</v>
      </c>
      <c r="D159" s="82">
        <v>0</v>
      </c>
      <c r="E159" s="82">
        <f t="shared" si="26"/>
        <v>4400</v>
      </c>
      <c r="F159" s="82">
        <v>4400</v>
      </c>
    </row>
    <row r="160" spans="1:6" ht="28.5" x14ac:dyDescent="0.2">
      <c r="A160" s="65">
        <v>325</v>
      </c>
      <c r="B160" s="66" t="s">
        <v>166</v>
      </c>
      <c r="C160" s="82">
        <f>SUM(C161)</f>
        <v>25200000</v>
      </c>
      <c r="D160" s="82">
        <f>SUM(D161)</f>
        <v>25200000</v>
      </c>
      <c r="E160" s="82">
        <f t="shared" si="26"/>
        <v>-1000000</v>
      </c>
      <c r="F160" s="82">
        <f>SUM(F161)</f>
        <v>24200000</v>
      </c>
    </row>
    <row r="161" spans="1:6" ht="28.5" x14ac:dyDescent="0.2">
      <c r="A161" s="65">
        <v>3251</v>
      </c>
      <c r="B161" s="66" t="s">
        <v>167</v>
      </c>
      <c r="C161" s="82">
        <v>25200000</v>
      </c>
      <c r="D161" s="82">
        <v>25200000</v>
      </c>
      <c r="E161" s="82">
        <f t="shared" si="26"/>
        <v>-1000000</v>
      </c>
      <c r="F161" s="82">
        <v>24200000</v>
      </c>
    </row>
    <row r="162" spans="1:6" x14ac:dyDescent="0.2">
      <c r="A162" s="65">
        <v>329</v>
      </c>
      <c r="B162" s="66" t="s">
        <v>6</v>
      </c>
      <c r="C162" s="81">
        <f t="shared" ref="C162:F162" si="28">SUM(C163:C169)</f>
        <v>455000</v>
      </c>
      <c r="D162" s="81">
        <f t="shared" si="28"/>
        <v>455000</v>
      </c>
      <c r="E162" s="81">
        <f t="shared" si="26"/>
        <v>-270000</v>
      </c>
      <c r="F162" s="81">
        <f t="shared" si="28"/>
        <v>185000</v>
      </c>
    </row>
    <row r="163" spans="1:6" ht="28.5" x14ac:dyDescent="0.2">
      <c r="A163" s="65">
        <v>3291</v>
      </c>
      <c r="B163" s="66" t="s">
        <v>137</v>
      </c>
      <c r="C163" s="82">
        <v>10000</v>
      </c>
      <c r="D163" s="82">
        <v>10000</v>
      </c>
      <c r="E163" s="82">
        <f t="shared" si="26"/>
        <v>0</v>
      </c>
      <c r="F163" s="82">
        <v>10000</v>
      </c>
    </row>
    <row r="164" spans="1:6" x14ac:dyDescent="0.2">
      <c r="A164" s="65">
        <v>3292</v>
      </c>
      <c r="B164" s="66" t="s">
        <v>51</v>
      </c>
      <c r="C164" s="82">
        <v>25000</v>
      </c>
      <c r="D164" s="82">
        <v>25000</v>
      </c>
      <c r="E164" s="82">
        <f t="shared" si="26"/>
        <v>0</v>
      </c>
      <c r="F164" s="82">
        <v>25000</v>
      </c>
    </row>
    <row r="165" spans="1:6" x14ac:dyDescent="0.2">
      <c r="A165" s="65">
        <v>3293</v>
      </c>
      <c r="B165" s="66" t="s">
        <v>52</v>
      </c>
      <c r="C165" s="82">
        <v>0</v>
      </c>
      <c r="D165" s="82">
        <v>0</v>
      </c>
      <c r="E165" s="82">
        <f t="shared" si="26"/>
        <v>0</v>
      </c>
      <c r="F165" s="82">
        <v>0</v>
      </c>
    </row>
    <row r="166" spans="1:6" x14ac:dyDescent="0.2">
      <c r="A166" s="65">
        <v>3294</v>
      </c>
      <c r="B166" s="66" t="s">
        <v>130</v>
      </c>
      <c r="C166" s="82">
        <v>10000</v>
      </c>
      <c r="D166" s="82">
        <v>10000</v>
      </c>
      <c r="E166" s="82">
        <f t="shared" si="26"/>
        <v>0</v>
      </c>
      <c r="F166" s="82">
        <v>10000</v>
      </c>
    </row>
    <row r="167" spans="1:6" x14ac:dyDescent="0.2">
      <c r="A167" s="65">
        <v>3295</v>
      </c>
      <c r="B167" s="66" t="s">
        <v>53</v>
      </c>
      <c r="C167" s="82">
        <v>60000</v>
      </c>
      <c r="D167" s="82">
        <v>60000</v>
      </c>
      <c r="E167" s="82">
        <f t="shared" si="26"/>
        <v>0</v>
      </c>
      <c r="F167" s="82">
        <v>60000</v>
      </c>
    </row>
    <row r="168" spans="1:6" x14ac:dyDescent="0.2">
      <c r="A168" s="65">
        <v>3296</v>
      </c>
      <c r="B168" s="66" t="s">
        <v>54</v>
      </c>
      <c r="C168" s="82">
        <v>100000</v>
      </c>
      <c r="D168" s="82">
        <v>100000</v>
      </c>
      <c r="E168" s="82">
        <f t="shared" si="26"/>
        <v>-70000</v>
      </c>
      <c r="F168" s="82">
        <v>30000</v>
      </c>
    </row>
    <row r="169" spans="1:6" x14ac:dyDescent="0.2">
      <c r="A169" s="65">
        <v>3299</v>
      </c>
      <c r="B169" s="66" t="s">
        <v>6</v>
      </c>
      <c r="C169" s="82">
        <v>250000</v>
      </c>
      <c r="D169" s="82">
        <v>250000</v>
      </c>
      <c r="E169" s="82">
        <f t="shared" si="26"/>
        <v>-200000</v>
      </c>
      <c r="F169" s="82">
        <v>50000</v>
      </c>
    </row>
    <row r="170" spans="1:6" x14ac:dyDescent="0.2">
      <c r="A170" s="65">
        <v>34</v>
      </c>
      <c r="B170" s="66" t="s">
        <v>30</v>
      </c>
      <c r="C170" s="81">
        <f t="shared" ref="C170:F170" si="29">SUM(C171)</f>
        <v>205000</v>
      </c>
      <c r="D170" s="81">
        <f t="shared" si="29"/>
        <v>205000</v>
      </c>
      <c r="E170" s="81">
        <f t="shared" si="26"/>
        <v>0</v>
      </c>
      <c r="F170" s="81">
        <f t="shared" si="29"/>
        <v>205000</v>
      </c>
    </row>
    <row r="171" spans="1:6" x14ac:dyDescent="0.2">
      <c r="A171" s="65">
        <v>343</v>
      </c>
      <c r="B171" s="66" t="s">
        <v>7</v>
      </c>
      <c r="C171" s="81">
        <f>SUM(C172:C175)</f>
        <v>205000</v>
      </c>
      <c r="D171" s="81">
        <f>SUM(D172:D175)</f>
        <v>205000</v>
      </c>
      <c r="E171" s="81">
        <f t="shared" si="26"/>
        <v>0</v>
      </c>
      <c r="F171" s="81">
        <f>SUM(F172:F175)</f>
        <v>205000</v>
      </c>
    </row>
    <row r="172" spans="1:6" x14ac:dyDescent="0.2">
      <c r="A172" s="65">
        <v>3431</v>
      </c>
      <c r="B172" s="66" t="s">
        <v>131</v>
      </c>
      <c r="C172" s="82">
        <v>2000</v>
      </c>
      <c r="D172" s="82">
        <v>2000</v>
      </c>
      <c r="E172" s="82">
        <f t="shared" si="26"/>
        <v>0</v>
      </c>
      <c r="F172" s="82">
        <v>2000</v>
      </c>
    </row>
    <row r="173" spans="1:6" ht="28.5" x14ac:dyDescent="0.2">
      <c r="A173" s="65">
        <v>3432</v>
      </c>
      <c r="B173" s="66" t="s">
        <v>138</v>
      </c>
      <c r="C173" s="82">
        <v>0</v>
      </c>
      <c r="D173" s="82">
        <v>0</v>
      </c>
      <c r="E173" s="82">
        <f t="shared" si="26"/>
        <v>0</v>
      </c>
      <c r="F173" s="82">
        <v>0</v>
      </c>
    </row>
    <row r="174" spans="1:6" x14ac:dyDescent="0.2">
      <c r="A174" s="65">
        <v>3433</v>
      </c>
      <c r="B174" s="66" t="s">
        <v>55</v>
      </c>
      <c r="C174" s="82">
        <v>200000</v>
      </c>
      <c r="D174" s="82">
        <v>200000</v>
      </c>
      <c r="E174" s="82">
        <f t="shared" si="26"/>
        <v>0</v>
      </c>
      <c r="F174" s="82">
        <v>200000</v>
      </c>
    </row>
    <row r="175" spans="1:6" x14ac:dyDescent="0.2">
      <c r="A175" s="65">
        <v>3434</v>
      </c>
      <c r="B175" s="66" t="s">
        <v>56</v>
      </c>
      <c r="C175" s="82">
        <v>3000</v>
      </c>
      <c r="D175" s="82">
        <v>3000</v>
      </c>
      <c r="E175" s="82">
        <f t="shared" si="26"/>
        <v>0</v>
      </c>
      <c r="F175" s="82">
        <v>3000</v>
      </c>
    </row>
    <row r="176" spans="1:6" ht="28.5" x14ac:dyDescent="0.2">
      <c r="A176" s="65">
        <v>37</v>
      </c>
      <c r="B176" s="66" t="s">
        <v>16</v>
      </c>
      <c r="C176" s="81">
        <f t="shared" ref="C176:F177" si="30">SUM(C177)</f>
        <v>0</v>
      </c>
      <c r="D176" s="81">
        <f t="shared" si="30"/>
        <v>0</v>
      </c>
      <c r="E176" s="81">
        <f t="shared" si="26"/>
        <v>0</v>
      </c>
      <c r="F176" s="81">
        <f t="shared" si="30"/>
        <v>0</v>
      </c>
    </row>
    <row r="177" spans="1:6" ht="28.5" x14ac:dyDescent="0.2">
      <c r="A177" s="65">
        <v>372</v>
      </c>
      <c r="B177" s="66" t="s">
        <v>17</v>
      </c>
      <c r="C177" s="81">
        <f t="shared" si="30"/>
        <v>0</v>
      </c>
      <c r="D177" s="81">
        <f t="shared" si="30"/>
        <v>0</v>
      </c>
      <c r="E177" s="81">
        <f t="shared" si="26"/>
        <v>0</v>
      </c>
      <c r="F177" s="81">
        <f t="shared" si="30"/>
        <v>0</v>
      </c>
    </row>
    <row r="178" spans="1:6" ht="28.5" x14ac:dyDescent="0.2">
      <c r="A178" s="65">
        <v>3721</v>
      </c>
      <c r="B178" s="66" t="s">
        <v>17</v>
      </c>
      <c r="C178" s="82">
        <v>0</v>
      </c>
      <c r="D178" s="82">
        <v>0</v>
      </c>
      <c r="E178" s="82">
        <f t="shared" si="26"/>
        <v>0</v>
      </c>
      <c r="F178" s="82">
        <v>0</v>
      </c>
    </row>
    <row r="179" spans="1:6" x14ac:dyDescent="0.2">
      <c r="A179" s="65">
        <v>38</v>
      </c>
      <c r="B179" s="66" t="s">
        <v>10</v>
      </c>
      <c r="C179" s="81">
        <f t="shared" ref="C179:F179" si="31">SUM(C180)</f>
        <v>0</v>
      </c>
      <c r="D179" s="81">
        <f t="shared" si="31"/>
        <v>0</v>
      </c>
      <c r="E179" s="81">
        <f t="shared" si="26"/>
        <v>600</v>
      </c>
      <c r="F179" s="81">
        <f t="shared" si="31"/>
        <v>600</v>
      </c>
    </row>
    <row r="180" spans="1:6" x14ac:dyDescent="0.2">
      <c r="A180" s="65">
        <v>383</v>
      </c>
      <c r="B180" s="66" t="s">
        <v>9</v>
      </c>
      <c r="C180" s="81">
        <f>SUM(C181:C183)</f>
        <v>0</v>
      </c>
      <c r="D180" s="81">
        <f>SUM(D181:D183)</f>
        <v>0</v>
      </c>
      <c r="E180" s="81">
        <f t="shared" si="26"/>
        <v>600</v>
      </c>
      <c r="F180" s="81">
        <f>SUM(F181:F183)</f>
        <v>600</v>
      </c>
    </row>
    <row r="181" spans="1:6" x14ac:dyDescent="0.2">
      <c r="A181" s="65">
        <v>3831</v>
      </c>
      <c r="B181" s="66" t="s">
        <v>151</v>
      </c>
      <c r="C181" s="81">
        <v>0</v>
      </c>
      <c r="D181" s="81">
        <v>0</v>
      </c>
      <c r="E181" s="81">
        <f t="shared" si="26"/>
        <v>600</v>
      </c>
      <c r="F181" s="81">
        <v>600</v>
      </c>
    </row>
    <row r="182" spans="1:6" x14ac:dyDescent="0.2">
      <c r="A182" s="65">
        <v>3833</v>
      </c>
      <c r="B182" s="66" t="s">
        <v>57</v>
      </c>
      <c r="C182" s="82">
        <v>0</v>
      </c>
      <c r="D182" s="81">
        <v>0</v>
      </c>
      <c r="E182" s="82">
        <f t="shared" si="26"/>
        <v>0</v>
      </c>
      <c r="F182" s="81">
        <v>0</v>
      </c>
    </row>
    <row r="183" spans="1:6" x14ac:dyDescent="0.2">
      <c r="A183" s="65">
        <v>3834</v>
      </c>
      <c r="B183" s="66" t="s">
        <v>58</v>
      </c>
      <c r="C183" s="82">
        <v>0</v>
      </c>
      <c r="D183" s="81">
        <v>0</v>
      </c>
      <c r="E183" s="82">
        <f t="shared" si="26"/>
        <v>0</v>
      </c>
      <c r="F183" s="81">
        <v>0</v>
      </c>
    </row>
    <row r="184" spans="1:6" ht="28.5" x14ac:dyDescent="0.2">
      <c r="A184" s="71">
        <v>49</v>
      </c>
      <c r="B184" s="78" t="s">
        <v>168</v>
      </c>
      <c r="C184" s="88">
        <f t="shared" ref="C184:F186" si="32">C185</f>
        <v>500000</v>
      </c>
      <c r="D184" s="88">
        <f t="shared" si="32"/>
        <v>500000</v>
      </c>
      <c r="E184" s="88">
        <f t="shared" si="26"/>
        <v>0</v>
      </c>
      <c r="F184" s="88">
        <f t="shared" si="32"/>
        <v>500000</v>
      </c>
    </row>
    <row r="185" spans="1:6" x14ac:dyDescent="0.2">
      <c r="A185" s="65">
        <v>32</v>
      </c>
      <c r="B185" s="66" t="s">
        <v>2</v>
      </c>
      <c r="C185" s="82">
        <f t="shared" si="32"/>
        <v>500000</v>
      </c>
      <c r="D185" s="82">
        <f t="shared" si="32"/>
        <v>500000</v>
      </c>
      <c r="E185" s="82">
        <f t="shared" si="26"/>
        <v>0</v>
      </c>
      <c r="F185" s="82">
        <f t="shared" si="32"/>
        <v>500000</v>
      </c>
    </row>
    <row r="186" spans="1:6" ht="28.5" x14ac:dyDescent="0.2">
      <c r="A186" s="65">
        <v>325</v>
      </c>
      <c r="B186" s="66" t="s">
        <v>166</v>
      </c>
      <c r="C186" s="82">
        <f t="shared" si="32"/>
        <v>500000</v>
      </c>
      <c r="D186" s="82">
        <f t="shared" si="32"/>
        <v>500000</v>
      </c>
      <c r="E186" s="82">
        <f t="shared" si="26"/>
        <v>0</v>
      </c>
      <c r="F186" s="82">
        <f t="shared" si="32"/>
        <v>500000</v>
      </c>
    </row>
    <row r="187" spans="1:6" ht="28.5" x14ac:dyDescent="0.2">
      <c r="A187" s="65">
        <v>3251</v>
      </c>
      <c r="B187" s="66" t="s">
        <v>167</v>
      </c>
      <c r="C187" s="82">
        <v>500000</v>
      </c>
      <c r="D187" s="82">
        <v>500000</v>
      </c>
      <c r="E187" s="82">
        <f t="shared" si="26"/>
        <v>0</v>
      </c>
      <c r="F187" s="82">
        <v>500000</v>
      </c>
    </row>
    <row r="188" spans="1:6" x14ac:dyDescent="0.2">
      <c r="A188" s="77">
        <v>52</v>
      </c>
      <c r="B188" s="78" t="s">
        <v>111</v>
      </c>
      <c r="C188" s="80">
        <f>SUM(C189+C196+C215+C220+C211)</f>
        <v>2321980</v>
      </c>
      <c r="D188" s="80">
        <f>SUM(D189+D196+D215+D220+D211)</f>
        <v>2321980</v>
      </c>
      <c r="E188" s="80">
        <f t="shared" si="26"/>
        <v>74700</v>
      </c>
      <c r="F188" s="80">
        <f>SUM(F189+F196+F215+F220+F211)</f>
        <v>2396680</v>
      </c>
    </row>
    <row r="189" spans="1:6" x14ac:dyDescent="0.2">
      <c r="A189" s="65">
        <v>31</v>
      </c>
      <c r="B189" s="66" t="s">
        <v>0</v>
      </c>
      <c r="C189" s="81">
        <f t="shared" ref="C189:F189" si="33">SUM(C190+C192+C194)</f>
        <v>192500</v>
      </c>
      <c r="D189" s="81">
        <f t="shared" si="33"/>
        <v>192500</v>
      </c>
      <c r="E189" s="81">
        <f t="shared" si="26"/>
        <v>57200</v>
      </c>
      <c r="F189" s="81">
        <f t="shared" si="33"/>
        <v>249700</v>
      </c>
    </row>
    <row r="190" spans="1:6" x14ac:dyDescent="0.2">
      <c r="A190" s="65">
        <v>311</v>
      </c>
      <c r="B190" s="66" t="s">
        <v>125</v>
      </c>
      <c r="C190" s="81">
        <f t="shared" ref="C190:F190" si="34">SUM(C191)</f>
        <v>175000</v>
      </c>
      <c r="D190" s="81">
        <f t="shared" si="34"/>
        <v>175000</v>
      </c>
      <c r="E190" s="81">
        <f t="shared" si="26"/>
        <v>57200</v>
      </c>
      <c r="F190" s="81">
        <f t="shared" si="34"/>
        <v>232200</v>
      </c>
    </row>
    <row r="191" spans="1:6" x14ac:dyDescent="0.2">
      <c r="A191" s="65">
        <v>3111</v>
      </c>
      <c r="B191" s="66" t="s">
        <v>37</v>
      </c>
      <c r="C191" s="82">
        <v>175000</v>
      </c>
      <c r="D191" s="82">
        <v>175000</v>
      </c>
      <c r="E191" s="82">
        <f t="shared" si="26"/>
        <v>57200</v>
      </c>
      <c r="F191" s="82">
        <v>232200</v>
      </c>
    </row>
    <row r="192" spans="1:6" x14ac:dyDescent="0.2">
      <c r="A192" s="65">
        <v>312</v>
      </c>
      <c r="B192" s="66" t="s">
        <v>12</v>
      </c>
      <c r="C192" s="81">
        <f t="shared" ref="C192:F192" si="35">SUM(C193)</f>
        <v>0</v>
      </c>
      <c r="D192" s="81">
        <f t="shared" si="35"/>
        <v>0</v>
      </c>
      <c r="E192" s="81">
        <f t="shared" si="26"/>
        <v>0</v>
      </c>
      <c r="F192" s="81">
        <f t="shared" si="35"/>
        <v>0</v>
      </c>
    </row>
    <row r="193" spans="1:6" x14ac:dyDescent="0.2">
      <c r="A193" s="65">
        <v>3121</v>
      </c>
      <c r="B193" s="66" t="s">
        <v>12</v>
      </c>
      <c r="C193" s="82">
        <v>0</v>
      </c>
      <c r="D193" s="82">
        <v>0</v>
      </c>
      <c r="E193" s="82">
        <f t="shared" si="26"/>
        <v>0</v>
      </c>
      <c r="F193" s="82">
        <v>0</v>
      </c>
    </row>
    <row r="194" spans="1:6" x14ac:dyDescent="0.2">
      <c r="A194" s="65">
        <v>313</v>
      </c>
      <c r="B194" s="66" t="s">
        <v>1</v>
      </c>
      <c r="C194" s="81">
        <f t="shared" ref="C194:F194" si="36">SUM(C195)</f>
        <v>17500</v>
      </c>
      <c r="D194" s="81">
        <f t="shared" si="36"/>
        <v>17500</v>
      </c>
      <c r="E194" s="81">
        <f t="shared" si="26"/>
        <v>0</v>
      </c>
      <c r="F194" s="81">
        <f t="shared" si="36"/>
        <v>17500</v>
      </c>
    </row>
    <row r="195" spans="1:6" x14ac:dyDescent="0.2">
      <c r="A195" s="65">
        <v>3132</v>
      </c>
      <c r="B195" s="66" t="s">
        <v>126</v>
      </c>
      <c r="C195" s="82">
        <v>17500</v>
      </c>
      <c r="D195" s="82">
        <v>17500</v>
      </c>
      <c r="E195" s="82">
        <f t="shared" si="26"/>
        <v>0</v>
      </c>
      <c r="F195" s="82">
        <v>17500</v>
      </c>
    </row>
    <row r="196" spans="1:6" x14ac:dyDescent="0.2">
      <c r="A196" s="65">
        <v>32</v>
      </c>
      <c r="B196" s="66" t="s">
        <v>2</v>
      </c>
      <c r="C196" s="81">
        <f>SUM(C197+C200+C206+C208+C203)</f>
        <v>75480</v>
      </c>
      <c r="D196" s="81">
        <f>SUM(D197+D200+D206+D208+D203)</f>
        <v>75480</v>
      </c>
      <c r="E196" s="81">
        <f t="shared" si="26"/>
        <v>17500</v>
      </c>
      <c r="F196" s="81">
        <f>SUM(F197+F200+F206+F208+F203)</f>
        <v>92980</v>
      </c>
    </row>
    <row r="197" spans="1:6" x14ac:dyDescent="0.2">
      <c r="A197" s="65">
        <v>321</v>
      </c>
      <c r="B197" s="66" t="s">
        <v>3</v>
      </c>
      <c r="C197" s="81">
        <f>SUM(C198:C199)</f>
        <v>19200</v>
      </c>
      <c r="D197" s="81">
        <f>SUM(D198:D199)</f>
        <v>19200</v>
      </c>
      <c r="E197" s="81">
        <f t="shared" si="26"/>
        <v>0</v>
      </c>
      <c r="F197" s="81">
        <f>SUM(F198:F199)</f>
        <v>19200</v>
      </c>
    </row>
    <row r="198" spans="1:6" x14ac:dyDescent="0.2">
      <c r="A198" s="65">
        <v>3211</v>
      </c>
      <c r="B198" s="66" t="s">
        <v>38</v>
      </c>
      <c r="C198" s="81">
        <v>8000</v>
      </c>
      <c r="D198" s="81">
        <v>8000</v>
      </c>
      <c r="E198" s="81">
        <f t="shared" si="26"/>
        <v>0</v>
      </c>
      <c r="F198" s="81">
        <v>8000</v>
      </c>
    </row>
    <row r="199" spans="1:6" ht="28.5" x14ac:dyDescent="0.2">
      <c r="A199" s="65">
        <v>3212</v>
      </c>
      <c r="B199" s="66" t="s">
        <v>135</v>
      </c>
      <c r="C199" s="82">
        <v>11200</v>
      </c>
      <c r="D199" s="82">
        <v>11200</v>
      </c>
      <c r="E199" s="82">
        <f t="shared" si="26"/>
        <v>0</v>
      </c>
      <c r="F199" s="82">
        <v>11200</v>
      </c>
    </row>
    <row r="200" spans="1:6" x14ac:dyDescent="0.2">
      <c r="A200" s="65">
        <v>322</v>
      </c>
      <c r="B200" s="66" t="s">
        <v>4</v>
      </c>
      <c r="C200" s="81">
        <f>SUM(C201:C202)</f>
        <v>0</v>
      </c>
      <c r="D200" s="81">
        <f>SUM(D201:D202)</f>
        <v>0</v>
      </c>
      <c r="E200" s="81">
        <f t="shared" si="26"/>
        <v>17500</v>
      </c>
      <c r="F200" s="81">
        <f>SUM(F201:F202)</f>
        <v>17500</v>
      </c>
    </row>
    <row r="201" spans="1:6" x14ac:dyDescent="0.2">
      <c r="A201" s="65">
        <v>3222</v>
      </c>
      <c r="B201" s="66" t="s">
        <v>40</v>
      </c>
      <c r="C201" s="82">
        <v>0</v>
      </c>
      <c r="D201" s="82">
        <v>0</v>
      </c>
      <c r="E201" s="82">
        <f t="shared" si="26"/>
        <v>0</v>
      </c>
      <c r="F201" s="82">
        <v>0</v>
      </c>
    </row>
    <row r="202" spans="1:6" ht="28.5" x14ac:dyDescent="0.2">
      <c r="A202" s="65">
        <v>3224</v>
      </c>
      <c r="B202" s="66" t="s">
        <v>136</v>
      </c>
      <c r="C202" s="82">
        <v>0</v>
      </c>
      <c r="D202" s="82">
        <v>0</v>
      </c>
      <c r="E202" s="82">
        <f t="shared" si="26"/>
        <v>17500</v>
      </c>
      <c r="F202" s="82">
        <v>17500</v>
      </c>
    </row>
    <row r="203" spans="1:6" x14ac:dyDescent="0.2">
      <c r="A203" s="65">
        <v>323</v>
      </c>
      <c r="B203" s="66" t="s">
        <v>5</v>
      </c>
      <c r="C203" s="82">
        <f>SUM(C204:C205)</f>
        <v>43145</v>
      </c>
      <c r="D203" s="82">
        <f>SUM(D204:D205)</f>
        <v>43145</v>
      </c>
      <c r="E203" s="82">
        <f t="shared" si="26"/>
        <v>0</v>
      </c>
      <c r="F203" s="82">
        <f>SUM(F204:F205)</f>
        <v>43145</v>
      </c>
    </row>
    <row r="204" spans="1:6" x14ac:dyDescent="0.2">
      <c r="A204" s="65">
        <v>3237</v>
      </c>
      <c r="B204" s="66" t="s">
        <v>48</v>
      </c>
      <c r="C204" s="82">
        <v>24395</v>
      </c>
      <c r="D204" s="82">
        <v>24395</v>
      </c>
      <c r="E204" s="82">
        <f t="shared" si="26"/>
        <v>0</v>
      </c>
      <c r="F204" s="82">
        <v>24395</v>
      </c>
    </row>
    <row r="205" spans="1:6" x14ac:dyDescent="0.2">
      <c r="A205" s="65">
        <v>3239</v>
      </c>
      <c r="B205" s="66" t="s">
        <v>50</v>
      </c>
      <c r="C205" s="82">
        <v>18750</v>
      </c>
      <c r="D205" s="82">
        <v>18750</v>
      </c>
      <c r="E205" s="82">
        <f t="shared" si="26"/>
        <v>0</v>
      </c>
      <c r="F205" s="82">
        <v>18750</v>
      </c>
    </row>
    <row r="206" spans="1:6" ht="28.5" x14ac:dyDescent="0.2">
      <c r="A206" s="65">
        <v>324</v>
      </c>
      <c r="B206" s="66" t="s">
        <v>14</v>
      </c>
      <c r="C206" s="81">
        <f t="shared" ref="C206:F206" si="37">SUM(C207)</f>
        <v>0</v>
      </c>
      <c r="D206" s="81">
        <f t="shared" si="37"/>
        <v>0</v>
      </c>
      <c r="E206" s="81">
        <f t="shared" si="26"/>
        <v>0</v>
      </c>
      <c r="F206" s="81">
        <f t="shared" si="37"/>
        <v>0</v>
      </c>
    </row>
    <row r="207" spans="1:6" ht="28.5" x14ac:dyDescent="0.2">
      <c r="A207" s="65">
        <v>3241</v>
      </c>
      <c r="B207" s="66" t="s">
        <v>14</v>
      </c>
      <c r="C207" s="82">
        <v>0</v>
      </c>
      <c r="D207" s="82">
        <v>0</v>
      </c>
      <c r="E207" s="82">
        <f t="shared" si="26"/>
        <v>0</v>
      </c>
      <c r="F207" s="82">
        <v>0</v>
      </c>
    </row>
    <row r="208" spans="1:6" x14ac:dyDescent="0.2">
      <c r="A208" s="65">
        <v>329</v>
      </c>
      <c r="B208" s="66" t="s">
        <v>6</v>
      </c>
      <c r="C208" s="81">
        <f>SUM(C209:C210)</f>
        <v>13135</v>
      </c>
      <c r="D208" s="81">
        <f>SUM(D209:D210)</f>
        <v>13135</v>
      </c>
      <c r="E208" s="81">
        <f t="shared" si="26"/>
        <v>0</v>
      </c>
      <c r="F208" s="81">
        <f>SUM(F209:F210)</f>
        <v>13135</v>
      </c>
    </row>
    <row r="209" spans="1:6" x14ac:dyDescent="0.2">
      <c r="A209" s="65">
        <v>3293</v>
      </c>
      <c r="B209" s="66" t="s">
        <v>52</v>
      </c>
      <c r="C209" s="81">
        <v>4250</v>
      </c>
      <c r="D209" s="81">
        <v>4250</v>
      </c>
      <c r="E209" s="81">
        <f t="shared" si="26"/>
        <v>0</v>
      </c>
      <c r="F209" s="81">
        <v>4250</v>
      </c>
    </row>
    <row r="210" spans="1:6" x14ac:dyDescent="0.2">
      <c r="A210" s="65">
        <v>3299</v>
      </c>
      <c r="B210" s="66" t="s">
        <v>6</v>
      </c>
      <c r="C210" s="82">
        <v>8885</v>
      </c>
      <c r="D210" s="82">
        <v>8885</v>
      </c>
      <c r="E210" s="82">
        <f t="shared" si="26"/>
        <v>0</v>
      </c>
      <c r="F210" s="82">
        <v>8885</v>
      </c>
    </row>
    <row r="211" spans="1:6" ht="28.5" x14ac:dyDescent="0.2">
      <c r="A211" s="65">
        <v>36</v>
      </c>
      <c r="B211" s="66" t="s">
        <v>152</v>
      </c>
      <c r="C211" s="82">
        <f>C212</f>
        <v>660000</v>
      </c>
      <c r="D211" s="82">
        <f>D212</f>
        <v>660000</v>
      </c>
      <c r="E211" s="82">
        <f t="shared" si="26"/>
        <v>0</v>
      </c>
      <c r="F211" s="82">
        <f>F212</f>
        <v>660000</v>
      </c>
    </row>
    <row r="212" spans="1:6" ht="28.5" x14ac:dyDescent="0.2">
      <c r="A212" s="65">
        <v>362</v>
      </c>
      <c r="B212" s="66" t="s">
        <v>153</v>
      </c>
      <c r="C212" s="82">
        <f>SUM(C213:C214)</f>
        <v>660000</v>
      </c>
      <c r="D212" s="82">
        <f>SUM(D213:D214)</f>
        <v>660000</v>
      </c>
      <c r="E212" s="82">
        <f t="shared" si="26"/>
        <v>0</v>
      </c>
      <c r="F212" s="82">
        <f>SUM(F213:F214)</f>
        <v>660000</v>
      </c>
    </row>
    <row r="213" spans="1:6" ht="28.5" x14ac:dyDescent="0.2">
      <c r="A213" s="65">
        <v>3621</v>
      </c>
      <c r="B213" s="66" t="s">
        <v>154</v>
      </c>
      <c r="C213" s="82">
        <v>160000</v>
      </c>
      <c r="D213" s="82">
        <v>160000</v>
      </c>
      <c r="E213" s="82">
        <f t="shared" si="26"/>
        <v>0</v>
      </c>
      <c r="F213" s="82">
        <v>160000</v>
      </c>
    </row>
    <row r="214" spans="1:6" ht="28.5" x14ac:dyDescent="0.2">
      <c r="A214" s="65">
        <v>3622</v>
      </c>
      <c r="B214" s="66" t="s">
        <v>155</v>
      </c>
      <c r="C214" s="82">
        <v>500000</v>
      </c>
      <c r="D214" s="82">
        <v>500000</v>
      </c>
      <c r="E214" s="82">
        <f t="shared" si="26"/>
        <v>0</v>
      </c>
      <c r="F214" s="82">
        <v>500000</v>
      </c>
    </row>
    <row r="215" spans="1:6" ht="28.5" x14ac:dyDescent="0.2">
      <c r="A215" s="65">
        <v>42</v>
      </c>
      <c r="B215" s="66" t="s">
        <v>32</v>
      </c>
      <c r="C215" s="81">
        <f>SUM(C216)</f>
        <v>894000</v>
      </c>
      <c r="D215" s="81">
        <f>SUM(D216)</f>
        <v>894000</v>
      </c>
      <c r="E215" s="81">
        <f t="shared" si="26"/>
        <v>0</v>
      </c>
      <c r="F215" s="81">
        <f>SUM(F216)</f>
        <v>894000</v>
      </c>
    </row>
    <row r="216" spans="1:6" x14ac:dyDescent="0.2">
      <c r="A216" s="65">
        <v>422</v>
      </c>
      <c r="B216" s="66" t="s">
        <v>8</v>
      </c>
      <c r="C216" s="81">
        <f>SUM(C217:C219)</f>
        <v>894000</v>
      </c>
      <c r="D216" s="81">
        <f>SUM(D217:D219)</f>
        <v>894000</v>
      </c>
      <c r="E216" s="81">
        <f t="shared" si="26"/>
        <v>0</v>
      </c>
      <c r="F216" s="81">
        <f>SUM(F217:F219)</f>
        <v>894000</v>
      </c>
    </row>
    <row r="217" spans="1:6" x14ac:dyDescent="0.2">
      <c r="A217" s="65">
        <v>4221</v>
      </c>
      <c r="B217" s="66" t="s">
        <v>60</v>
      </c>
      <c r="C217" s="82">
        <v>483000</v>
      </c>
      <c r="D217" s="82">
        <v>483000</v>
      </c>
      <c r="E217" s="82">
        <f t="shared" si="26"/>
        <v>0</v>
      </c>
      <c r="F217" s="82">
        <v>483000</v>
      </c>
    </row>
    <row r="218" spans="1:6" x14ac:dyDescent="0.2">
      <c r="A218" s="65">
        <v>4224</v>
      </c>
      <c r="B218" s="66" t="s">
        <v>63</v>
      </c>
      <c r="C218" s="82">
        <v>411000</v>
      </c>
      <c r="D218" s="82">
        <v>411000</v>
      </c>
      <c r="E218" s="82">
        <f t="shared" si="26"/>
        <v>0</v>
      </c>
      <c r="F218" s="82">
        <v>411000</v>
      </c>
    </row>
    <row r="219" spans="1:6" x14ac:dyDescent="0.2">
      <c r="A219" s="65">
        <v>4227</v>
      </c>
      <c r="B219" s="66" t="s">
        <v>121</v>
      </c>
      <c r="C219" s="82">
        <v>0</v>
      </c>
      <c r="D219" s="82">
        <v>0</v>
      </c>
      <c r="E219" s="82">
        <f t="shared" si="26"/>
        <v>0</v>
      </c>
      <c r="F219" s="82">
        <v>0</v>
      </c>
    </row>
    <row r="220" spans="1:6" ht="28.5" x14ac:dyDescent="0.2">
      <c r="A220" s="65">
        <v>45</v>
      </c>
      <c r="B220" s="66" t="s">
        <v>13</v>
      </c>
      <c r="C220" s="81">
        <f t="shared" ref="C220:F221" si="38">C221</f>
        <v>500000</v>
      </c>
      <c r="D220" s="81">
        <f t="shared" si="38"/>
        <v>500000</v>
      </c>
      <c r="E220" s="81">
        <f t="shared" si="26"/>
        <v>0</v>
      </c>
      <c r="F220" s="81">
        <f t="shared" si="38"/>
        <v>500000</v>
      </c>
    </row>
    <row r="221" spans="1:6" x14ac:dyDescent="0.2">
      <c r="A221" s="65">
        <v>451</v>
      </c>
      <c r="B221" s="66" t="s">
        <v>11</v>
      </c>
      <c r="C221" s="81">
        <f t="shared" si="38"/>
        <v>500000</v>
      </c>
      <c r="D221" s="81">
        <f t="shared" si="38"/>
        <v>500000</v>
      </c>
      <c r="E221" s="81">
        <f t="shared" si="26"/>
        <v>0</v>
      </c>
      <c r="F221" s="81">
        <f t="shared" si="38"/>
        <v>500000</v>
      </c>
    </row>
    <row r="222" spans="1:6" x14ac:dyDescent="0.2">
      <c r="A222" s="65">
        <v>4511</v>
      </c>
      <c r="B222" s="66" t="s">
        <v>11</v>
      </c>
      <c r="C222" s="82">
        <v>500000</v>
      </c>
      <c r="D222" s="82">
        <v>500000</v>
      </c>
      <c r="E222" s="82">
        <f t="shared" si="26"/>
        <v>0</v>
      </c>
      <c r="F222" s="82">
        <v>500000</v>
      </c>
    </row>
    <row r="223" spans="1:6" x14ac:dyDescent="0.2">
      <c r="A223" s="77">
        <v>61</v>
      </c>
      <c r="B223" s="78" t="s">
        <v>67</v>
      </c>
      <c r="C223" s="80">
        <f>SUM(C224+C231+C249)</f>
        <v>293992</v>
      </c>
      <c r="D223" s="80">
        <f>SUM(D224+D231+D249)</f>
        <v>293992</v>
      </c>
      <c r="E223" s="80">
        <f t="shared" si="26"/>
        <v>0</v>
      </c>
      <c r="F223" s="80">
        <f>SUM(F224+F231+F249)</f>
        <v>293992</v>
      </c>
    </row>
    <row r="224" spans="1:6" x14ac:dyDescent="0.2">
      <c r="A224" s="65">
        <v>31</v>
      </c>
      <c r="B224" s="66" t="s">
        <v>0</v>
      </c>
      <c r="C224" s="81">
        <f t="shared" ref="C224:F224" si="39">SUM(C225+C227+C229)</f>
        <v>0</v>
      </c>
      <c r="D224" s="81">
        <f t="shared" si="39"/>
        <v>0</v>
      </c>
      <c r="E224" s="81">
        <f t="shared" si="26"/>
        <v>0</v>
      </c>
      <c r="F224" s="81">
        <f t="shared" si="39"/>
        <v>0</v>
      </c>
    </row>
    <row r="225" spans="1:6" x14ac:dyDescent="0.2">
      <c r="A225" s="65">
        <v>311</v>
      </c>
      <c r="B225" s="66" t="s">
        <v>125</v>
      </c>
      <c r="C225" s="81">
        <f t="shared" ref="C225:F225" si="40">SUM(C226)</f>
        <v>0</v>
      </c>
      <c r="D225" s="81">
        <f t="shared" si="40"/>
        <v>0</v>
      </c>
      <c r="E225" s="81">
        <f t="shared" si="26"/>
        <v>0</v>
      </c>
      <c r="F225" s="81">
        <f t="shared" si="40"/>
        <v>0</v>
      </c>
    </row>
    <row r="226" spans="1:6" x14ac:dyDescent="0.2">
      <c r="A226" s="65">
        <v>3111</v>
      </c>
      <c r="B226" s="66" t="s">
        <v>37</v>
      </c>
      <c r="C226" s="82">
        <v>0</v>
      </c>
      <c r="D226" s="82">
        <v>0</v>
      </c>
      <c r="E226" s="82">
        <f t="shared" si="26"/>
        <v>0</v>
      </c>
      <c r="F226" s="83">
        <v>0</v>
      </c>
    </row>
    <row r="227" spans="1:6" x14ac:dyDescent="0.2">
      <c r="A227" s="65">
        <v>312</v>
      </c>
      <c r="B227" s="66" t="s">
        <v>12</v>
      </c>
      <c r="C227" s="81">
        <f t="shared" ref="C227:F227" si="41">SUM(C228)</f>
        <v>0</v>
      </c>
      <c r="D227" s="81">
        <f t="shared" si="41"/>
        <v>0</v>
      </c>
      <c r="E227" s="81">
        <f t="shared" si="26"/>
        <v>0</v>
      </c>
      <c r="F227" s="81">
        <f t="shared" si="41"/>
        <v>0</v>
      </c>
    </row>
    <row r="228" spans="1:6" x14ac:dyDescent="0.2">
      <c r="A228" s="65">
        <v>3121</v>
      </c>
      <c r="B228" s="66" t="s">
        <v>12</v>
      </c>
      <c r="C228" s="82">
        <v>0</v>
      </c>
      <c r="D228" s="82">
        <v>0</v>
      </c>
      <c r="E228" s="82">
        <f t="shared" si="26"/>
        <v>0</v>
      </c>
      <c r="F228" s="82">
        <v>0</v>
      </c>
    </row>
    <row r="229" spans="1:6" x14ac:dyDescent="0.2">
      <c r="A229" s="65">
        <v>313</v>
      </c>
      <c r="B229" s="66" t="s">
        <v>1</v>
      </c>
      <c r="C229" s="81">
        <f t="shared" ref="C229:F229" si="42">SUM(C230)</f>
        <v>0</v>
      </c>
      <c r="D229" s="81">
        <f t="shared" si="42"/>
        <v>0</v>
      </c>
      <c r="E229" s="81">
        <f t="shared" si="26"/>
        <v>0</v>
      </c>
      <c r="F229" s="81">
        <f t="shared" si="42"/>
        <v>0</v>
      </c>
    </row>
    <row r="230" spans="1:6" x14ac:dyDescent="0.2">
      <c r="A230" s="65">
        <v>3132</v>
      </c>
      <c r="B230" s="66" t="s">
        <v>126</v>
      </c>
      <c r="C230" s="82">
        <v>0</v>
      </c>
      <c r="D230" s="82">
        <v>0</v>
      </c>
      <c r="E230" s="82">
        <f t="shared" si="26"/>
        <v>0</v>
      </c>
      <c r="F230" s="82">
        <v>0</v>
      </c>
    </row>
    <row r="231" spans="1:6" x14ac:dyDescent="0.2">
      <c r="A231" s="65">
        <v>32</v>
      </c>
      <c r="B231" s="66" t="s">
        <v>2</v>
      </c>
      <c r="C231" s="81">
        <f>SUM(C232+C236+C240+C247)</f>
        <v>49000</v>
      </c>
      <c r="D231" s="81">
        <f>SUM(D232+D236+D240+D247)</f>
        <v>49000</v>
      </c>
      <c r="E231" s="81">
        <f t="shared" si="26"/>
        <v>0</v>
      </c>
      <c r="F231" s="81">
        <f>SUM(F232+F236+F240+F247)</f>
        <v>49000</v>
      </c>
    </row>
    <row r="232" spans="1:6" x14ac:dyDescent="0.2">
      <c r="A232" s="65">
        <v>321</v>
      </c>
      <c r="B232" s="66" t="s">
        <v>3</v>
      </c>
      <c r="C232" s="81">
        <f t="shared" ref="C232:F232" si="43">SUM(C233:C235)</f>
        <v>30000</v>
      </c>
      <c r="D232" s="81">
        <f t="shared" si="43"/>
        <v>30000</v>
      </c>
      <c r="E232" s="81">
        <f t="shared" si="26"/>
        <v>0</v>
      </c>
      <c r="F232" s="81">
        <f t="shared" si="43"/>
        <v>30000</v>
      </c>
    </row>
    <row r="233" spans="1:6" x14ac:dyDescent="0.2">
      <c r="A233" s="65">
        <v>3211</v>
      </c>
      <c r="B233" s="66" t="s">
        <v>38</v>
      </c>
      <c r="C233" s="82">
        <v>15000</v>
      </c>
      <c r="D233" s="82">
        <v>15000</v>
      </c>
      <c r="E233" s="82">
        <f t="shared" si="26"/>
        <v>0</v>
      </c>
      <c r="F233" s="82">
        <v>15000</v>
      </c>
    </row>
    <row r="234" spans="1:6" ht="28.5" x14ac:dyDescent="0.2">
      <c r="A234" s="65">
        <v>3212</v>
      </c>
      <c r="B234" s="66" t="s">
        <v>135</v>
      </c>
      <c r="C234" s="82">
        <v>0</v>
      </c>
      <c r="D234" s="82">
        <v>0</v>
      </c>
      <c r="E234" s="82">
        <f t="shared" ref="E234:E277" si="44">F234-D234</f>
        <v>0</v>
      </c>
      <c r="F234" s="82">
        <v>0</v>
      </c>
    </row>
    <row r="235" spans="1:6" x14ac:dyDescent="0.2">
      <c r="A235" s="65">
        <v>3213</v>
      </c>
      <c r="B235" s="66" t="s">
        <v>39</v>
      </c>
      <c r="C235" s="82">
        <v>15000</v>
      </c>
      <c r="D235" s="82">
        <v>15000</v>
      </c>
      <c r="E235" s="82">
        <f t="shared" si="44"/>
        <v>0</v>
      </c>
      <c r="F235" s="82">
        <v>15000</v>
      </c>
    </row>
    <row r="236" spans="1:6" x14ac:dyDescent="0.2">
      <c r="A236" s="65">
        <v>322</v>
      </c>
      <c r="B236" s="66" t="s">
        <v>4</v>
      </c>
      <c r="C236" s="81">
        <f t="shared" ref="C236:F236" si="45">SUM(C237:C239)</f>
        <v>15000</v>
      </c>
      <c r="D236" s="81">
        <f t="shared" si="45"/>
        <v>15000</v>
      </c>
      <c r="E236" s="81">
        <f t="shared" si="44"/>
        <v>0</v>
      </c>
      <c r="F236" s="81">
        <f t="shared" si="45"/>
        <v>15000</v>
      </c>
    </row>
    <row r="237" spans="1:6" x14ac:dyDescent="0.2">
      <c r="A237" s="65">
        <v>3221</v>
      </c>
      <c r="B237" s="66" t="s">
        <v>79</v>
      </c>
      <c r="C237" s="82">
        <v>0</v>
      </c>
      <c r="D237" s="82">
        <v>0</v>
      </c>
      <c r="E237" s="82">
        <f t="shared" si="44"/>
        <v>0</v>
      </c>
      <c r="F237" s="82">
        <v>0</v>
      </c>
    </row>
    <row r="238" spans="1:6" x14ac:dyDescent="0.2">
      <c r="A238" s="65">
        <v>3222</v>
      </c>
      <c r="B238" s="66" t="s">
        <v>40</v>
      </c>
      <c r="C238" s="82">
        <v>0</v>
      </c>
      <c r="D238" s="82">
        <v>0</v>
      </c>
      <c r="E238" s="82">
        <f t="shared" si="44"/>
        <v>0</v>
      </c>
      <c r="F238" s="82">
        <v>0</v>
      </c>
    </row>
    <row r="239" spans="1:6" x14ac:dyDescent="0.2">
      <c r="A239" s="65">
        <v>3225</v>
      </c>
      <c r="B239" s="66" t="s">
        <v>128</v>
      </c>
      <c r="C239" s="82">
        <v>15000</v>
      </c>
      <c r="D239" s="82">
        <v>15000</v>
      </c>
      <c r="E239" s="82">
        <f t="shared" si="44"/>
        <v>0</v>
      </c>
      <c r="F239" s="82">
        <v>15000</v>
      </c>
    </row>
    <row r="240" spans="1:6" x14ac:dyDescent="0.2">
      <c r="A240" s="65">
        <v>323</v>
      </c>
      <c r="B240" s="66" t="s">
        <v>5</v>
      </c>
      <c r="C240" s="81">
        <f>SUM(C241:C246)</f>
        <v>2500</v>
      </c>
      <c r="D240" s="81">
        <f>SUM(D241:D246)</f>
        <v>2500</v>
      </c>
      <c r="E240" s="81">
        <f t="shared" si="44"/>
        <v>0</v>
      </c>
      <c r="F240" s="81">
        <f>SUM(F241:F246)</f>
        <v>2500</v>
      </c>
    </row>
    <row r="241" spans="1:6" x14ac:dyDescent="0.2">
      <c r="A241" s="65">
        <v>3231</v>
      </c>
      <c r="B241" s="66" t="s">
        <v>43</v>
      </c>
      <c r="C241" s="82">
        <v>1000</v>
      </c>
      <c r="D241" s="82">
        <v>1000</v>
      </c>
      <c r="E241" s="82">
        <f t="shared" si="44"/>
        <v>0</v>
      </c>
      <c r="F241" s="82">
        <v>1000</v>
      </c>
    </row>
    <row r="242" spans="1:6" x14ac:dyDescent="0.2">
      <c r="A242" s="65">
        <v>3232</v>
      </c>
      <c r="B242" s="66" t="s">
        <v>129</v>
      </c>
      <c r="C242" s="82">
        <v>0</v>
      </c>
      <c r="D242" s="82">
        <v>0</v>
      </c>
      <c r="E242" s="82">
        <f t="shared" si="44"/>
        <v>0</v>
      </c>
      <c r="F242" s="82">
        <v>0</v>
      </c>
    </row>
    <row r="243" spans="1:6" x14ac:dyDescent="0.2">
      <c r="A243" s="65">
        <v>3235</v>
      </c>
      <c r="B243" s="66" t="s">
        <v>46</v>
      </c>
      <c r="C243" s="82">
        <v>0</v>
      </c>
      <c r="D243" s="82">
        <v>0</v>
      </c>
      <c r="E243" s="82">
        <f t="shared" si="44"/>
        <v>0</v>
      </c>
      <c r="F243" s="82">
        <v>0</v>
      </c>
    </row>
    <row r="244" spans="1:6" x14ac:dyDescent="0.2">
      <c r="A244" s="65">
        <v>3237</v>
      </c>
      <c r="B244" s="66" t="s">
        <v>48</v>
      </c>
      <c r="C244" s="82">
        <v>0</v>
      </c>
      <c r="D244" s="82">
        <v>0</v>
      </c>
      <c r="E244" s="82">
        <f t="shared" si="44"/>
        <v>0</v>
      </c>
      <c r="F244" s="82">
        <v>0</v>
      </c>
    </row>
    <row r="245" spans="1:6" x14ac:dyDescent="0.2">
      <c r="A245" s="65">
        <v>3238</v>
      </c>
      <c r="B245" s="66" t="s">
        <v>49</v>
      </c>
      <c r="C245" s="82">
        <v>0</v>
      </c>
      <c r="D245" s="82">
        <v>0</v>
      </c>
      <c r="E245" s="82">
        <f t="shared" si="44"/>
        <v>0</v>
      </c>
      <c r="F245" s="82">
        <v>0</v>
      </c>
    </row>
    <row r="246" spans="1:6" x14ac:dyDescent="0.2">
      <c r="A246" s="65">
        <v>3239</v>
      </c>
      <c r="B246" s="66" t="s">
        <v>50</v>
      </c>
      <c r="C246" s="82">
        <v>1500</v>
      </c>
      <c r="D246" s="82">
        <v>1500</v>
      </c>
      <c r="E246" s="82">
        <f t="shared" si="44"/>
        <v>0</v>
      </c>
      <c r="F246" s="82">
        <v>1500</v>
      </c>
    </row>
    <row r="247" spans="1:6" x14ac:dyDescent="0.2">
      <c r="A247" s="65">
        <v>329</v>
      </c>
      <c r="B247" s="66" t="s">
        <v>6</v>
      </c>
      <c r="C247" s="81">
        <f t="shared" ref="C247:F247" si="46">SUM(C248)</f>
        <v>1500</v>
      </c>
      <c r="D247" s="81">
        <f t="shared" si="46"/>
        <v>1500</v>
      </c>
      <c r="E247" s="81">
        <f t="shared" si="44"/>
        <v>0</v>
      </c>
      <c r="F247" s="81">
        <f t="shared" si="46"/>
        <v>1500</v>
      </c>
    </row>
    <row r="248" spans="1:6" x14ac:dyDescent="0.2">
      <c r="A248" s="65">
        <v>3299</v>
      </c>
      <c r="B248" s="66" t="s">
        <v>6</v>
      </c>
      <c r="C248" s="82">
        <v>1500</v>
      </c>
      <c r="D248" s="82">
        <v>1500</v>
      </c>
      <c r="E248" s="82">
        <f t="shared" si="44"/>
        <v>0</v>
      </c>
      <c r="F248" s="82">
        <v>1500</v>
      </c>
    </row>
    <row r="249" spans="1:6" ht="28.5" x14ac:dyDescent="0.2">
      <c r="A249" s="65">
        <v>42</v>
      </c>
      <c r="B249" s="66" t="s">
        <v>32</v>
      </c>
      <c r="C249" s="81">
        <f>SUM(C250)</f>
        <v>244992</v>
      </c>
      <c r="D249" s="81">
        <f>SUM(D250)</f>
        <v>244992</v>
      </c>
      <c r="E249" s="81">
        <f t="shared" si="44"/>
        <v>0</v>
      </c>
      <c r="F249" s="81">
        <f>SUM(F250)</f>
        <v>244992</v>
      </c>
    </row>
    <row r="250" spans="1:6" x14ac:dyDescent="0.2">
      <c r="A250" s="65">
        <v>422</v>
      </c>
      <c r="B250" s="66" t="s">
        <v>8</v>
      </c>
      <c r="C250" s="81">
        <f>SUM(C251:C255)</f>
        <v>244992</v>
      </c>
      <c r="D250" s="81">
        <f>SUM(D251:D255)</f>
        <v>244992</v>
      </c>
      <c r="E250" s="81">
        <f t="shared" si="44"/>
        <v>0</v>
      </c>
      <c r="F250" s="81">
        <f>SUM(F251:F255)</f>
        <v>244992</v>
      </c>
    </row>
    <row r="251" spans="1:6" x14ac:dyDescent="0.2">
      <c r="A251" s="65">
        <v>4221</v>
      </c>
      <c r="B251" s="66" t="s">
        <v>60</v>
      </c>
      <c r="C251" s="82">
        <v>7500</v>
      </c>
      <c r="D251" s="82">
        <v>7500</v>
      </c>
      <c r="E251" s="82">
        <f t="shared" si="44"/>
        <v>0</v>
      </c>
      <c r="F251" s="82">
        <v>7500</v>
      </c>
    </row>
    <row r="252" spans="1:6" x14ac:dyDescent="0.2">
      <c r="A252" s="65">
        <v>4222</v>
      </c>
      <c r="B252" s="66" t="s">
        <v>61</v>
      </c>
      <c r="C252" s="82">
        <v>10000</v>
      </c>
      <c r="D252" s="82">
        <v>10000</v>
      </c>
      <c r="E252" s="82">
        <f t="shared" si="44"/>
        <v>0</v>
      </c>
      <c r="F252" s="82">
        <v>10000</v>
      </c>
    </row>
    <row r="253" spans="1:6" x14ac:dyDescent="0.2">
      <c r="A253" s="65">
        <v>4223</v>
      </c>
      <c r="B253" s="66" t="s">
        <v>62</v>
      </c>
      <c r="C253" s="82">
        <v>5000</v>
      </c>
      <c r="D253" s="82">
        <v>5000</v>
      </c>
      <c r="E253" s="82">
        <f t="shared" si="44"/>
        <v>0</v>
      </c>
      <c r="F253" s="82">
        <v>5000</v>
      </c>
    </row>
    <row r="254" spans="1:6" x14ac:dyDescent="0.2">
      <c r="A254" s="65">
        <v>4224</v>
      </c>
      <c r="B254" s="66" t="s">
        <v>63</v>
      </c>
      <c r="C254" s="82">
        <v>217492</v>
      </c>
      <c r="D254" s="82">
        <v>217492</v>
      </c>
      <c r="E254" s="82">
        <f t="shared" si="44"/>
        <v>0</v>
      </c>
      <c r="F254" s="82">
        <v>217492</v>
      </c>
    </row>
    <row r="255" spans="1:6" x14ac:dyDescent="0.2">
      <c r="A255" s="65">
        <v>4227</v>
      </c>
      <c r="B255" s="66" t="s">
        <v>121</v>
      </c>
      <c r="C255" s="82">
        <v>5000</v>
      </c>
      <c r="D255" s="82">
        <v>5000</v>
      </c>
      <c r="E255" s="82">
        <f t="shared" si="44"/>
        <v>0</v>
      </c>
      <c r="F255" s="82">
        <v>5000</v>
      </c>
    </row>
    <row r="256" spans="1:6" x14ac:dyDescent="0.2">
      <c r="A256" s="77">
        <v>69</v>
      </c>
      <c r="B256" s="78" t="s">
        <v>169</v>
      </c>
      <c r="C256" s="80">
        <f t="shared" ref="C256:F258" si="47">C257</f>
        <v>385000</v>
      </c>
      <c r="D256" s="80">
        <f t="shared" si="47"/>
        <v>385000</v>
      </c>
      <c r="E256" s="89">
        <f t="shared" si="44"/>
        <v>0</v>
      </c>
      <c r="F256" s="80">
        <f t="shared" si="47"/>
        <v>385000</v>
      </c>
    </row>
    <row r="257" spans="1:6" ht="28.5" x14ac:dyDescent="0.2">
      <c r="A257" s="65">
        <v>45</v>
      </c>
      <c r="B257" s="66" t="s">
        <v>13</v>
      </c>
      <c r="C257" s="82">
        <f t="shared" si="47"/>
        <v>385000</v>
      </c>
      <c r="D257" s="82">
        <f t="shared" si="47"/>
        <v>385000</v>
      </c>
      <c r="E257" s="82">
        <f t="shared" si="44"/>
        <v>0</v>
      </c>
      <c r="F257" s="82">
        <f t="shared" si="47"/>
        <v>385000</v>
      </c>
    </row>
    <row r="258" spans="1:6" x14ac:dyDescent="0.2">
      <c r="A258" s="65">
        <v>451</v>
      </c>
      <c r="B258" s="66" t="s">
        <v>11</v>
      </c>
      <c r="C258" s="82">
        <f t="shared" si="47"/>
        <v>385000</v>
      </c>
      <c r="D258" s="82">
        <f t="shared" si="47"/>
        <v>385000</v>
      </c>
      <c r="E258" s="82">
        <f t="shared" si="44"/>
        <v>0</v>
      </c>
      <c r="F258" s="82">
        <f t="shared" si="47"/>
        <v>385000</v>
      </c>
    </row>
    <row r="259" spans="1:6" x14ac:dyDescent="0.2">
      <c r="A259" s="65">
        <v>4511</v>
      </c>
      <c r="B259" s="66" t="s">
        <v>11</v>
      </c>
      <c r="C259" s="82">
        <v>385000</v>
      </c>
      <c r="D259" s="82">
        <v>385000</v>
      </c>
      <c r="E259" s="82">
        <f t="shared" si="44"/>
        <v>0</v>
      </c>
      <c r="F259" s="82">
        <v>385000</v>
      </c>
    </row>
    <row r="260" spans="1:6" ht="42.75" x14ac:dyDescent="0.2">
      <c r="A260" s="77">
        <v>71</v>
      </c>
      <c r="B260" s="78" t="s">
        <v>93</v>
      </c>
      <c r="C260" s="80">
        <f t="shared" ref="C260:F261" si="48">SUM(C261)</f>
        <v>3000</v>
      </c>
      <c r="D260" s="80">
        <f t="shared" si="48"/>
        <v>3000</v>
      </c>
      <c r="E260" s="80">
        <f t="shared" si="44"/>
        <v>0</v>
      </c>
      <c r="F260" s="80">
        <f t="shared" si="48"/>
        <v>3000</v>
      </c>
    </row>
    <row r="261" spans="1:6" x14ac:dyDescent="0.2">
      <c r="A261" s="65">
        <v>32</v>
      </c>
      <c r="B261" s="66" t="s">
        <v>2</v>
      </c>
      <c r="C261" s="81">
        <f t="shared" si="48"/>
        <v>3000</v>
      </c>
      <c r="D261" s="81">
        <f t="shared" si="48"/>
        <v>3000</v>
      </c>
      <c r="E261" s="81">
        <f t="shared" si="44"/>
        <v>0</v>
      </c>
      <c r="F261" s="81">
        <f t="shared" si="48"/>
        <v>3000</v>
      </c>
    </row>
    <row r="262" spans="1:6" x14ac:dyDescent="0.2">
      <c r="A262" s="65">
        <v>323</v>
      </c>
      <c r="B262" s="66" t="s">
        <v>5</v>
      </c>
      <c r="C262" s="81">
        <f>SUM(C263:C263)</f>
        <v>3000</v>
      </c>
      <c r="D262" s="81">
        <f>SUM(D263:D263)</f>
        <v>3000</v>
      </c>
      <c r="E262" s="81">
        <f t="shared" si="44"/>
        <v>0</v>
      </c>
      <c r="F262" s="81">
        <f>SUM(F263:F263)</f>
        <v>3000</v>
      </c>
    </row>
    <row r="263" spans="1:6" x14ac:dyDescent="0.2">
      <c r="A263" s="65">
        <v>3232</v>
      </c>
      <c r="B263" s="66" t="s">
        <v>129</v>
      </c>
      <c r="C263" s="82">
        <v>3000</v>
      </c>
      <c r="D263" s="82">
        <v>3000</v>
      </c>
      <c r="E263" s="82">
        <f t="shared" si="44"/>
        <v>0</v>
      </c>
      <c r="F263" s="82">
        <v>3000</v>
      </c>
    </row>
    <row r="264" spans="1:6" ht="42.75" x14ac:dyDescent="0.2">
      <c r="A264" s="71">
        <v>79</v>
      </c>
      <c r="B264" s="78" t="s">
        <v>170</v>
      </c>
      <c r="C264" s="88">
        <f t="shared" ref="C264:F266" si="49">C265</f>
        <v>7000</v>
      </c>
      <c r="D264" s="88">
        <f t="shared" si="49"/>
        <v>7000</v>
      </c>
      <c r="E264" s="89">
        <f t="shared" si="44"/>
        <v>0</v>
      </c>
      <c r="F264" s="88">
        <f t="shared" si="49"/>
        <v>7000</v>
      </c>
    </row>
    <row r="265" spans="1:6" ht="28.5" x14ac:dyDescent="0.2">
      <c r="A265" s="65">
        <v>42</v>
      </c>
      <c r="B265" s="66" t="s">
        <v>32</v>
      </c>
      <c r="C265" s="82">
        <f t="shared" si="49"/>
        <v>7000</v>
      </c>
      <c r="D265" s="82">
        <f t="shared" si="49"/>
        <v>7000</v>
      </c>
      <c r="E265" s="82">
        <f t="shared" si="44"/>
        <v>0</v>
      </c>
      <c r="F265" s="82">
        <f t="shared" si="49"/>
        <v>7000</v>
      </c>
    </row>
    <row r="266" spans="1:6" x14ac:dyDescent="0.2">
      <c r="A266" s="65">
        <v>422</v>
      </c>
      <c r="B266" s="66" t="s">
        <v>8</v>
      </c>
      <c r="C266" s="82">
        <f t="shared" si="49"/>
        <v>7000</v>
      </c>
      <c r="D266" s="82">
        <f t="shared" si="49"/>
        <v>7000</v>
      </c>
      <c r="E266" s="82">
        <f t="shared" si="44"/>
        <v>0</v>
      </c>
      <c r="F266" s="82">
        <f t="shared" si="49"/>
        <v>7000</v>
      </c>
    </row>
    <row r="267" spans="1:6" x14ac:dyDescent="0.2">
      <c r="A267" s="65">
        <v>4224</v>
      </c>
      <c r="B267" s="66" t="s">
        <v>63</v>
      </c>
      <c r="C267" s="82">
        <v>7000</v>
      </c>
      <c r="D267" s="82">
        <v>7000</v>
      </c>
      <c r="E267" s="82">
        <f t="shared" si="44"/>
        <v>0</v>
      </c>
      <c r="F267" s="82">
        <v>7000</v>
      </c>
    </row>
    <row r="268" spans="1:6" x14ac:dyDescent="0.2">
      <c r="A268" s="71" t="s">
        <v>147</v>
      </c>
      <c r="B268" s="72" t="s">
        <v>100</v>
      </c>
      <c r="C268" s="84">
        <f>C269+C335+C392+C416+C449</f>
        <v>19450</v>
      </c>
      <c r="D268" s="84">
        <f>D269+D335+D392+D416+D449</f>
        <v>1283042</v>
      </c>
      <c r="E268" s="84">
        <f t="shared" si="44"/>
        <v>0</v>
      </c>
      <c r="F268" s="84">
        <f>F269+F335+F392+F416+F449</f>
        <v>1283042</v>
      </c>
    </row>
    <row r="269" spans="1:6" x14ac:dyDescent="0.2">
      <c r="A269" s="77">
        <v>11</v>
      </c>
      <c r="B269" s="78" t="s">
        <v>105</v>
      </c>
      <c r="C269" s="80">
        <f>SUM(C270+C275+C303+C308+C311+C316+C319+C330)</f>
        <v>19450</v>
      </c>
      <c r="D269" s="80">
        <f>SUM(D270+D275+D303+D308+D311+D316+D319+D330)</f>
        <v>1283042</v>
      </c>
      <c r="E269" s="80">
        <f t="shared" si="44"/>
        <v>0</v>
      </c>
      <c r="F269" s="80">
        <f>SUM(F270+F275+F303+F308+F311+F316+F319+F330)</f>
        <v>1283042</v>
      </c>
    </row>
    <row r="270" spans="1:6" x14ac:dyDescent="0.2">
      <c r="A270" s="65">
        <v>31</v>
      </c>
      <c r="B270" s="66" t="s">
        <v>0</v>
      </c>
      <c r="C270" s="81">
        <f>SUM(C271+C273)</f>
        <v>0</v>
      </c>
      <c r="D270" s="81">
        <f>SUM(D271+D273)</f>
        <v>0</v>
      </c>
      <c r="E270" s="81">
        <f t="shared" si="44"/>
        <v>0</v>
      </c>
      <c r="F270" s="81">
        <f>SUM(F271+F273)</f>
        <v>0</v>
      </c>
    </row>
    <row r="271" spans="1:6" x14ac:dyDescent="0.2">
      <c r="A271" s="65">
        <v>311</v>
      </c>
      <c r="B271" s="66" t="s">
        <v>125</v>
      </c>
      <c r="C271" s="81">
        <f t="shared" ref="C271:F271" si="50">SUM(C272)</f>
        <v>0</v>
      </c>
      <c r="D271" s="81">
        <f t="shared" si="50"/>
        <v>0</v>
      </c>
      <c r="E271" s="81">
        <f t="shared" si="44"/>
        <v>0</v>
      </c>
      <c r="F271" s="81">
        <f t="shared" si="50"/>
        <v>0</v>
      </c>
    </row>
    <row r="272" spans="1:6" x14ac:dyDescent="0.2">
      <c r="A272" s="65">
        <v>3111</v>
      </c>
      <c r="B272" s="66" t="s">
        <v>37</v>
      </c>
      <c r="C272" s="82">
        <v>0</v>
      </c>
      <c r="D272" s="82">
        <v>0</v>
      </c>
      <c r="E272" s="82">
        <f t="shared" si="44"/>
        <v>0</v>
      </c>
      <c r="F272" s="82">
        <v>0</v>
      </c>
    </row>
    <row r="273" spans="1:6" x14ac:dyDescent="0.2">
      <c r="A273" s="65">
        <v>313</v>
      </c>
      <c r="B273" s="66" t="s">
        <v>1</v>
      </c>
      <c r="C273" s="81">
        <f>SUM(C274:C274)</f>
        <v>0</v>
      </c>
      <c r="D273" s="81">
        <f>SUM(D274:D274)</f>
        <v>0</v>
      </c>
      <c r="E273" s="81">
        <f t="shared" si="44"/>
        <v>0</v>
      </c>
      <c r="F273" s="81">
        <f>SUM(F274:F274)</f>
        <v>0</v>
      </c>
    </row>
    <row r="274" spans="1:6" x14ac:dyDescent="0.2">
      <c r="A274" s="65">
        <v>3132</v>
      </c>
      <c r="B274" s="66" t="s">
        <v>126</v>
      </c>
      <c r="C274" s="82">
        <v>0</v>
      </c>
      <c r="D274" s="82">
        <v>0</v>
      </c>
      <c r="E274" s="82">
        <f t="shared" si="44"/>
        <v>0</v>
      </c>
      <c r="F274" s="82">
        <v>0</v>
      </c>
    </row>
    <row r="275" spans="1:6" x14ac:dyDescent="0.2">
      <c r="A275" s="65">
        <v>32</v>
      </c>
      <c r="B275" s="66" t="s">
        <v>2</v>
      </c>
      <c r="C275" s="81">
        <f>SUM(C276+C278)</f>
        <v>19450</v>
      </c>
      <c r="D275" s="81">
        <f>SUM(D276+D278)</f>
        <v>1283042</v>
      </c>
      <c r="E275" s="81">
        <f t="shared" si="44"/>
        <v>0</v>
      </c>
      <c r="F275" s="81">
        <f>SUM(F276+F278)</f>
        <v>1283042</v>
      </c>
    </row>
    <row r="276" spans="1:6" x14ac:dyDescent="0.2">
      <c r="A276" s="65">
        <v>322</v>
      </c>
      <c r="B276" s="66" t="s">
        <v>4</v>
      </c>
      <c r="C276" s="81">
        <f>SUM(C277:C277)</f>
        <v>0</v>
      </c>
      <c r="D276" s="81">
        <f>SUM(D277:D277)</f>
        <v>1263592</v>
      </c>
      <c r="E276" s="81">
        <f t="shared" si="44"/>
        <v>0</v>
      </c>
      <c r="F276" s="81">
        <f>SUM(F277:F277)</f>
        <v>1263592</v>
      </c>
    </row>
    <row r="277" spans="1:6" x14ac:dyDescent="0.2">
      <c r="A277" s="65">
        <v>3222</v>
      </c>
      <c r="B277" s="66" t="s">
        <v>40</v>
      </c>
      <c r="C277" s="82">
        <v>0</v>
      </c>
      <c r="D277" s="82">
        <v>1263592</v>
      </c>
      <c r="E277" s="82">
        <f t="shared" si="44"/>
        <v>0</v>
      </c>
      <c r="F277" s="82">
        <v>1263592</v>
      </c>
    </row>
    <row r="278" spans="1:6" x14ac:dyDescent="0.2">
      <c r="A278" s="65">
        <v>329</v>
      </c>
      <c r="B278" s="66" t="s">
        <v>6</v>
      </c>
      <c r="C278" s="81">
        <f>SUM(C279:C279)</f>
        <v>19450</v>
      </c>
      <c r="D278" s="81">
        <f>SUM(D279:D279)</f>
        <v>19450</v>
      </c>
      <c r="E278" s="81">
        <f t="shared" ref="E278:E279" si="51">F278-D278</f>
        <v>0</v>
      </c>
      <c r="F278" s="81">
        <f>SUM(F279:F279)</f>
        <v>19450</v>
      </c>
    </row>
    <row r="279" spans="1:6" x14ac:dyDescent="0.2">
      <c r="A279" s="65">
        <v>3292</v>
      </c>
      <c r="B279" s="66" t="s">
        <v>51</v>
      </c>
      <c r="C279" s="82">
        <v>19450</v>
      </c>
      <c r="D279" s="82">
        <v>19450</v>
      </c>
      <c r="E279" s="81">
        <f t="shared" si="51"/>
        <v>0</v>
      </c>
      <c r="F279" s="82">
        <v>19450</v>
      </c>
    </row>
    <row r="281" spans="1:6" x14ac:dyDescent="0.2">
      <c r="A281" s="34" t="s">
        <v>142</v>
      </c>
      <c r="B281" s="34"/>
      <c r="C281" s="34"/>
      <c r="D281" s="34"/>
      <c r="E281" s="34"/>
    </row>
    <row r="282" spans="1:6" ht="3.75" customHeight="1" x14ac:dyDescent="0.2">
      <c r="A282" s="34"/>
      <c r="B282" s="34"/>
      <c r="C282" s="34"/>
      <c r="D282" s="34"/>
      <c r="E282" s="34"/>
    </row>
    <row r="283" spans="1:6" x14ac:dyDescent="0.2">
      <c r="A283" s="35"/>
      <c r="B283" s="35"/>
      <c r="C283" s="35"/>
      <c r="D283" s="35"/>
      <c r="E283" s="86"/>
    </row>
    <row r="284" spans="1:6" x14ac:dyDescent="0.2">
      <c r="A284" s="138" t="s">
        <v>156</v>
      </c>
      <c r="B284" s="138"/>
      <c r="C284" s="138"/>
      <c r="D284" s="138"/>
      <c r="E284" s="86"/>
    </row>
  </sheetData>
  <mergeCells count="3">
    <mergeCell ref="A1:F1"/>
    <mergeCell ref="A3:F3"/>
    <mergeCell ref="A284:D284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Naslovna</vt:lpstr>
      <vt:lpstr>SAŽETAK</vt:lpstr>
      <vt:lpstr>RAČUN PRIHODA I RASHODA</vt:lpstr>
      <vt:lpstr>RASHODI PO IZVORIMA</vt:lpstr>
      <vt:lpstr>RASHODI PO FUNK. KL.</vt:lpstr>
      <vt:lpstr>RAČUN FINANCIRANJA</vt:lpstr>
      <vt:lpstr>POSEBNI DIO</vt:lpstr>
      <vt:lpstr>Naslovna!Podrucje_ispisa</vt:lpstr>
      <vt:lpstr>'POSEBNI DIO'!Podrucje_ispisa</vt:lpstr>
      <vt:lpstr>'RAČUN FINANCIRANJA'!Podrucje_ispisa</vt:lpstr>
      <vt:lpstr>'RAČUN PRIHODA I RASHODA'!Podrucje_ispisa</vt:lpstr>
      <vt:lpstr>'RASHODI PO FUNK. KL.'!Podrucje_ispisa</vt:lpstr>
      <vt:lpstr>'RASHODI PO IZVORIMA'!Podrucje_ispisa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Josip Znidarčić</cp:lastModifiedBy>
  <cp:lastPrinted>2024-10-24T10:25:49Z</cp:lastPrinted>
  <dcterms:created xsi:type="dcterms:W3CDTF">1996-10-14T23:33:28Z</dcterms:created>
  <dcterms:modified xsi:type="dcterms:W3CDTF">2025-10-21T05:44:46Z</dcterms:modified>
</cp:coreProperties>
</file>